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9.xml" ContentType="application/vnd.openxmlformats-officedocument.spreadsheetml.pivotTable+xml"/>
  <Override PartName="/xl/drawings/drawing2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Office 2019\Desktop\Příručka Excel II\Hotové sešity\"/>
    </mc:Choice>
  </mc:AlternateContent>
  <xr:revisionPtr revIDLastSave="0" documentId="13_ncr:1_{5D2596CC-94E1-40FA-8706-79D5D86327B8}" xr6:coauthVersionLast="36" xr6:coauthVersionMax="37" xr10:uidLastSave="{00000000-0000-0000-0000-000000000000}"/>
  <bookViews>
    <workbookView xWindow="0" yWindow="0" windowWidth="20210" windowHeight="7050" tabRatio="703" firstSheet="1" activeTab="2" xr2:uid="{00000000-000D-0000-FFFF-FFFF00000000}"/>
  </bookViews>
  <sheets>
    <sheet name="Zdrojová tabulka ROZŠÍŘENÁ VÝPO" sheetId="8" state="hidden" r:id="rId1"/>
    <sheet name="Zdrojová tabulka" sheetId="1" r:id="rId2"/>
    <sheet name="Zdrojová tabulka ROZŠÍŘENÁ" sheetId="7" r:id="rId3"/>
    <sheet name="Kontingenční tabulka" sheetId="3" r:id="rId4"/>
    <sheet name="KT2" sheetId="4" r:id="rId5"/>
    <sheet name="Průměry a procenta" sheetId="5" r:id="rId6"/>
    <sheet name="Styly tabulky" sheetId="6" r:id="rId7"/>
    <sheet name="Víceřádkové záhlaví" sheetId="9" r:id="rId8"/>
    <sheet name="Vícesloupcové názvy řádků" sheetId="10" r:id="rId9"/>
    <sheet name="Průřezy" sheetId="11" r:id="rId10"/>
    <sheet name="Časová osa" sheetId="13" r:id="rId11"/>
    <sheet name="Zdrojová tabulka UKÁZKA" sheetId="12" r:id="rId12"/>
  </sheets>
  <definedNames>
    <definedName name="Nativní_časová_osa_Datum">#N/A</definedName>
    <definedName name="Průřez_Měsíc">#N/A</definedName>
    <definedName name="Průřez_Rok">#N/A</definedName>
  </definedNames>
  <calcPr calcId="179021"/>
  <pivotCaches>
    <pivotCache cacheId="0" r:id="rId13"/>
    <pivotCache cacheId="1" r:id="rId14"/>
    <pivotCache cacheId="2" r:id="rId15"/>
  </pivotCaches>
  <extLst>
    <ext xmlns:x14="http://schemas.microsoft.com/office/spreadsheetml/2009/9/main" uri="{BBE1A952-AA13-448e-AADC-164F8A28A991}">
      <x14:slicerCaches>
        <x14:slicerCache r:id="rId16"/>
        <x14:slicerCache r:id="rId1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18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2" l="1"/>
  <c r="K4" i="12"/>
  <c r="L4" i="12"/>
  <c r="J5" i="12"/>
  <c r="K5" i="12"/>
  <c r="L5" i="12"/>
  <c r="J6" i="12"/>
  <c r="K6" i="12"/>
  <c r="L6" i="12"/>
  <c r="J7" i="12"/>
  <c r="K7" i="12"/>
  <c r="L7" i="12"/>
  <c r="J8" i="12"/>
  <c r="K8" i="12"/>
  <c r="L8" i="12"/>
  <c r="J9" i="12"/>
  <c r="K9" i="12"/>
  <c r="L9" i="12"/>
  <c r="J10" i="12"/>
  <c r="K10" i="12"/>
  <c r="L10" i="12"/>
  <c r="J11" i="12"/>
  <c r="K11" i="12"/>
  <c r="L11" i="12"/>
  <c r="J12" i="12"/>
  <c r="K12" i="12"/>
  <c r="L12" i="12"/>
  <c r="J13" i="12"/>
  <c r="K13" i="12"/>
  <c r="L13" i="12"/>
  <c r="J14" i="12"/>
  <c r="K14" i="12"/>
  <c r="L14" i="12"/>
  <c r="J15" i="12"/>
  <c r="K15" i="12"/>
  <c r="L15" i="12"/>
  <c r="L3" i="12"/>
  <c r="K3" i="12"/>
  <c r="J3" i="12"/>
  <c r="D4" i="12"/>
  <c r="D5" i="12"/>
  <c r="D6" i="12"/>
  <c r="D7" i="12"/>
  <c r="D8" i="12"/>
  <c r="D9" i="12"/>
  <c r="D10" i="12"/>
  <c r="D11" i="12"/>
  <c r="D12" i="12"/>
  <c r="D13" i="12"/>
  <c r="D14" i="12"/>
  <c r="D15" i="12"/>
  <c r="D3" i="12"/>
  <c r="L105" i="8"/>
  <c r="C105" i="8"/>
  <c r="B105" i="8"/>
  <c r="G105" i="8" s="1"/>
  <c r="A105" i="8"/>
  <c r="K105" i="8" s="1"/>
  <c r="L104" i="8"/>
  <c r="C104" i="8"/>
  <c r="F104" i="8" s="1"/>
  <c r="B104" i="8"/>
  <c r="G104" i="8" s="1"/>
  <c r="A104" i="8"/>
  <c r="K104" i="8" s="1"/>
  <c r="L103" i="8"/>
  <c r="C103" i="8"/>
  <c r="B103" i="8"/>
  <c r="G103" i="8" s="1"/>
  <c r="A103" i="8"/>
  <c r="K103" i="8" s="1"/>
  <c r="L102" i="8"/>
  <c r="C102" i="8"/>
  <c r="F102" i="8" s="1"/>
  <c r="B102" i="8"/>
  <c r="G102" i="8" s="1"/>
  <c r="A102" i="8"/>
  <c r="K102" i="8" s="1"/>
  <c r="L101" i="8"/>
  <c r="C101" i="8"/>
  <c r="B101" i="8"/>
  <c r="G101" i="8" s="1"/>
  <c r="A101" i="8"/>
  <c r="K101" i="8" s="1"/>
  <c r="L100" i="8"/>
  <c r="C100" i="8"/>
  <c r="F100" i="8" s="1"/>
  <c r="B100" i="8"/>
  <c r="G100" i="8" s="1"/>
  <c r="A100" i="8"/>
  <c r="K100" i="8" s="1"/>
  <c r="L99" i="8"/>
  <c r="C99" i="8"/>
  <c r="B99" i="8"/>
  <c r="G99" i="8" s="1"/>
  <c r="A99" i="8"/>
  <c r="K99" i="8" s="1"/>
  <c r="L98" i="8"/>
  <c r="C98" i="8"/>
  <c r="F98" i="8" s="1"/>
  <c r="B98" i="8"/>
  <c r="G98" i="8" s="1"/>
  <c r="A98" i="8"/>
  <c r="K98" i="8" s="1"/>
  <c r="L97" i="8"/>
  <c r="C97" i="8"/>
  <c r="B97" i="8"/>
  <c r="G97" i="8" s="1"/>
  <c r="A97" i="8"/>
  <c r="K97" i="8" s="1"/>
  <c r="L96" i="8"/>
  <c r="C96" i="8"/>
  <c r="F96" i="8" s="1"/>
  <c r="B96" i="8"/>
  <c r="G96" i="8" s="1"/>
  <c r="A96" i="8"/>
  <c r="K96" i="8" s="1"/>
  <c r="L95" i="8"/>
  <c r="C95" i="8"/>
  <c r="B95" i="8"/>
  <c r="G95" i="8" s="1"/>
  <c r="A95" i="8"/>
  <c r="K95" i="8" s="1"/>
  <c r="L94" i="8"/>
  <c r="C94" i="8"/>
  <c r="F94" i="8" s="1"/>
  <c r="B94" i="8"/>
  <c r="G94" i="8" s="1"/>
  <c r="A94" i="8"/>
  <c r="K94" i="8" s="1"/>
  <c r="L93" i="8"/>
  <c r="C93" i="8"/>
  <c r="B93" i="8"/>
  <c r="G93" i="8" s="1"/>
  <c r="A93" i="8"/>
  <c r="K93" i="8" s="1"/>
  <c r="L92" i="8"/>
  <c r="C92" i="8"/>
  <c r="F92" i="8" s="1"/>
  <c r="B92" i="8"/>
  <c r="G92" i="8" s="1"/>
  <c r="A92" i="8"/>
  <c r="K92" i="8" s="1"/>
  <c r="L91" i="8"/>
  <c r="C91" i="8"/>
  <c r="B91" i="8"/>
  <c r="G91" i="8" s="1"/>
  <c r="A91" i="8"/>
  <c r="K91" i="8" s="1"/>
  <c r="L90" i="8"/>
  <c r="C90" i="8"/>
  <c r="F90" i="8" s="1"/>
  <c r="B90" i="8"/>
  <c r="G90" i="8" s="1"/>
  <c r="A90" i="8"/>
  <c r="K90" i="8" s="1"/>
  <c r="L89" i="8"/>
  <c r="C89" i="8"/>
  <c r="B89" i="8"/>
  <c r="G89" i="8" s="1"/>
  <c r="A89" i="8"/>
  <c r="K89" i="8" s="1"/>
  <c r="L88" i="8"/>
  <c r="C88" i="8"/>
  <c r="F88" i="8" s="1"/>
  <c r="B88" i="8"/>
  <c r="G88" i="8" s="1"/>
  <c r="A88" i="8"/>
  <c r="K88" i="8" s="1"/>
  <c r="L87" i="8"/>
  <c r="C87" i="8"/>
  <c r="B87" i="8"/>
  <c r="G87" i="8" s="1"/>
  <c r="A87" i="8"/>
  <c r="K87" i="8" s="1"/>
  <c r="L86" i="8"/>
  <c r="C86" i="8"/>
  <c r="F86" i="8" s="1"/>
  <c r="B86" i="8"/>
  <c r="G86" i="8" s="1"/>
  <c r="A86" i="8"/>
  <c r="K86" i="8" s="1"/>
  <c r="L85" i="8"/>
  <c r="C85" i="8"/>
  <c r="B85" i="8"/>
  <c r="G85" i="8" s="1"/>
  <c r="A85" i="8"/>
  <c r="K85" i="8" s="1"/>
  <c r="L84" i="8"/>
  <c r="C84" i="8"/>
  <c r="F84" i="8" s="1"/>
  <c r="B84" i="8"/>
  <c r="G84" i="8" s="1"/>
  <c r="A84" i="8"/>
  <c r="K84" i="8" s="1"/>
  <c r="L83" i="8"/>
  <c r="C83" i="8"/>
  <c r="B83" i="8"/>
  <c r="G83" i="8" s="1"/>
  <c r="A83" i="8"/>
  <c r="K83" i="8" s="1"/>
  <c r="L82" i="8"/>
  <c r="C82" i="8"/>
  <c r="F82" i="8" s="1"/>
  <c r="B82" i="8"/>
  <c r="G82" i="8" s="1"/>
  <c r="A82" i="8"/>
  <c r="K82" i="8" s="1"/>
  <c r="L81" i="8"/>
  <c r="C81" i="8"/>
  <c r="B81" i="8"/>
  <c r="G81" i="8" s="1"/>
  <c r="A81" i="8"/>
  <c r="K81" i="8" s="1"/>
  <c r="L80" i="8"/>
  <c r="C80" i="8"/>
  <c r="F80" i="8" s="1"/>
  <c r="B80" i="8"/>
  <c r="G80" i="8" s="1"/>
  <c r="A80" i="8"/>
  <c r="K80" i="8" s="1"/>
  <c r="L79" i="8"/>
  <c r="C79" i="8"/>
  <c r="B79" i="8"/>
  <c r="G79" i="8" s="1"/>
  <c r="A79" i="8"/>
  <c r="K79" i="8" s="1"/>
  <c r="L78" i="8"/>
  <c r="C78" i="8"/>
  <c r="F78" i="8" s="1"/>
  <c r="B78" i="8"/>
  <c r="G78" i="8" s="1"/>
  <c r="A78" i="8"/>
  <c r="K78" i="8" s="1"/>
  <c r="L77" i="8"/>
  <c r="C77" i="8"/>
  <c r="D77" i="8" s="1"/>
  <c r="B77" i="8"/>
  <c r="I77" i="8" s="1"/>
  <c r="J77" i="8" s="1"/>
  <c r="A77" i="8"/>
  <c r="K77" i="8" s="1"/>
  <c r="L76" i="8"/>
  <c r="C76" i="8"/>
  <c r="D76" i="8" s="1"/>
  <c r="B76" i="8"/>
  <c r="I76" i="8" s="1"/>
  <c r="J76" i="8" s="1"/>
  <c r="A76" i="8"/>
  <c r="K76" i="8" s="1"/>
  <c r="L75" i="8"/>
  <c r="C75" i="8"/>
  <c r="D75" i="8" s="1"/>
  <c r="B75" i="8"/>
  <c r="I75" i="8" s="1"/>
  <c r="J75" i="8" s="1"/>
  <c r="A75" i="8"/>
  <c r="K75" i="8" s="1"/>
  <c r="L74" i="8"/>
  <c r="C74" i="8"/>
  <c r="D74" i="8" s="1"/>
  <c r="B74" i="8"/>
  <c r="I74" i="8" s="1"/>
  <c r="J74" i="8" s="1"/>
  <c r="A74" i="8"/>
  <c r="K74" i="8" s="1"/>
  <c r="L73" i="8"/>
  <c r="C73" i="8"/>
  <c r="D73" i="8" s="1"/>
  <c r="B73" i="8"/>
  <c r="I73" i="8" s="1"/>
  <c r="J73" i="8" s="1"/>
  <c r="A73" i="8"/>
  <c r="K73" i="8" s="1"/>
  <c r="L72" i="8"/>
  <c r="C72" i="8"/>
  <c r="D72" i="8" s="1"/>
  <c r="B72" i="8"/>
  <c r="I72" i="8" s="1"/>
  <c r="J72" i="8" s="1"/>
  <c r="A72" i="8"/>
  <c r="K72" i="8" s="1"/>
  <c r="L71" i="8"/>
  <c r="C71" i="8"/>
  <c r="D71" i="8" s="1"/>
  <c r="B71" i="8"/>
  <c r="I71" i="8" s="1"/>
  <c r="J71" i="8" s="1"/>
  <c r="A71" i="8"/>
  <c r="K71" i="8" s="1"/>
  <c r="L70" i="8"/>
  <c r="C70" i="8"/>
  <c r="D70" i="8" s="1"/>
  <c r="B70" i="8"/>
  <c r="I70" i="8" s="1"/>
  <c r="J70" i="8" s="1"/>
  <c r="A70" i="8"/>
  <c r="K70" i="8" s="1"/>
  <c r="L69" i="8"/>
  <c r="C69" i="8"/>
  <c r="D69" i="8" s="1"/>
  <c r="B69" i="8"/>
  <c r="I69" i="8" s="1"/>
  <c r="J69" i="8" s="1"/>
  <c r="A69" i="8"/>
  <c r="K69" i="8" s="1"/>
  <c r="L68" i="8"/>
  <c r="C68" i="8"/>
  <c r="D68" i="8" s="1"/>
  <c r="B68" i="8"/>
  <c r="I68" i="8" s="1"/>
  <c r="J68" i="8" s="1"/>
  <c r="A68" i="8"/>
  <c r="K68" i="8" s="1"/>
  <c r="L67" i="8"/>
  <c r="C67" i="8"/>
  <c r="D67" i="8" s="1"/>
  <c r="B67" i="8"/>
  <c r="I67" i="8" s="1"/>
  <c r="J67" i="8" s="1"/>
  <c r="A67" i="8"/>
  <c r="K67" i="8" s="1"/>
  <c r="L66" i="8"/>
  <c r="C66" i="8"/>
  <c r="F66" i="8" s="1"/>
  <c r="B66" i="8"/>
  <c r="G66" i="8" s="1"/>
  <c r="A66" i="8"/>
  <c r="K66" i="8" s="1"/>
  <c r="L65" i="8"/>
  <c r="C65" i="8"/>
  <c r="F65" i="8" s="1"/>
  <c r="B65" i="8"/>
  <c r="A65" i="8"/>
  <c r="K65" i="8" s="1"/>
  <c r="L64" i="8"/>
  <c r="C64" i="8"/>
  <c r="B64" i="8"/>
  <c r="G64" i="8" s="1"/>
  <c r="A64" i="8"/>
  <c r="K64" i="8" s="1"/>
  <c r="L63" i="8"/>
  <c r="C63" i="8"/>
  <c r="B63" i="8"/>
  <c r="I63" i="8" s="1"/>
  <c r="J63" i="8" s="1"/>
  <c r="A63" i="8"/>
  <c r="K63" i="8" s="1"/>
  <c r="L62" i="8"/>
  <c r="C62" i="8"/>
  <c r="E62" i="8" s="1"/>
  <c r="B62" i="8"/>
  <c r="H62" i="8" s="1"/>
  <c r="A62" i="8"/>
  <c r="K62" i="8" s="1"/>
  <c r="L61" i="8"/>
  <c r="C61" i="8"/>
  <c r="F61" i="8" s="1"/>
  <c r="B61" i="8"/>
  <c r="I61" i="8" s="1"/>
  <c r="J61" i="8" s="1"/>
  <c r="A61" i="8"/>
  <c r="K61" i="8" s="1"/>
  <c r="L60" i="8"/>
  <c r="C60" i="8"/>
  <c r="B60" i="8"/>
  <c r="G60" i="8" s="1"/>
  <c r="A60" i="8"/>
  <c r="K60" i="8" s="1"/>
  <c r="L59" i="8"/>
  <c r="C59" i="8"/>
  <c r="F59" i="8" s="1"/>
  <c r="B59" i="8"/>
  <c r="I59" i="8" s="1"/>
  <c r="J59" i="8" s="1"/>
  <c r="A59" i="8"/>
  <c r="K59" i="8" s="1"/>
  <c r="L58" i="8"/>
  <c r="C58" i="8"/>
  <c r="B58" i="8"/>
  <c r="G58" i="8" s="1"/>
  <c r="A58" i="8"/>
  <c r="K58" i="8" s="1"/>
  <c r="L57" i="8"/>
  <c r="C57" i="8"/>
  <c r="F57" i="8" s="1"/>
  <c r="B57" i="8"/>
  <c r="I57" i="8" s="1"/>
  <c r="J57" i="8" s="1"/>
  <c r="A57" i="8"/>
  <c r="K57" i="8" s="1"/>
  <c r="L56" i="8"/>
  <c r="C56" i="8"/>
  <c r="B56" i="8"/>
  <c r="G56" i="8" s="1"/>
  <c r="A56" i="8"/>
  <c r="K56" i="8" s="1"/>
  <c r="L55" i="8"/>
  <c r="C55" i="8"/>
  <c r="F55" i="8" s="1"/>
  <c r="B55" i="8"/>
  <c r="I55" i="8" s="1"/>
  <c r="J55" i="8" s="1"/>
  <c r="A55" i="8"/>
  <c r="K55" i="8" s="1"/>
  <c r="L54" i="8"/>
  <c r="C54" i="8"/>
  <c r="B54" i="8"/>
  <c r="G54" i="8" s="1"/>
  <c r="A54" i="8"/>
  <c r="K54" i="8" s="1"/>
  <c r="L53" i="8"/>
  <c r="C53" i="8"/>
  <c r="F53" i="8" s="1"/>
  <c r="B53" i="8"/>
  <c r="I53" i="8" s="1"/>
  <c r="J53" i="8" s="1"/>
  <c r="A53" i="8"/>
  <c r="K53" i="8" s="1"/>
  <c r="L52" i="8"/>
  <c r="C52" i="8"/>
  <c r="B52" i="8"/>
  <c r="G52" i="8" s="1"/>
  <c r="A52" i="8"/>
  <c r="K52" i="8" s="1"/>
  <c r="L51" i="8"/>
  <c r="C51" i="8"/>
  <c r="F51" i="8" s="1"/>
  <c r="B51" i="8"/>
  <c r="I51" i="8" s="1"/>
  <c r="J51" i="8" s="1"/>
  <c r="A51" i="8"/>
  <c r="K51" i="8" s="1"/>
  <c r="L50" i="8"/>
  <c r="C50" i="8"/>
  <c r="B50" i="8"/>
  <c r="G50" i="8" s="1"/>
  <c r="A50" i="8"/>
  <c r="K50" i="8" s="1"/>
  <c r="L49" i="8"/>
  <c r="C49" i="8"/>
  <c r="F49" i="8" s="1"/>
  <c r="B49" i="8"/>
  <c r="I49" i="8" s="1"/>
  <c r="J49" i="8" s="1"/>
  <c r="A49" i="8"/>
  <c r="K49" i="8" s="1"/>
  <c r="L48" i="8"/>
  <c r="C48" i="8"/>
  <c r="B48" i="8"/>
  <c r="G48" i="8" s="1"/>
  <c r="A48" i="8"/>
  <c r="K48" i="8" s="1"/>
  <c r="L47" i="8"/>
  <c r="C47" i="8"/>
  <c r="F47" i="8" s="1"/>
  <c r="B47" i="8"/>
  <c r="I47" i="8" s="1"/>
  <c r="J47" i="8" s="1"/>
  <c r="A47" i="8"/>
  <c r="K47" i="8" s="1"/>
  <c r="L46" i="8"/>
  <c r="C46" i="8"/>
  <c r="B46" i="8"/>
  <c r="G46" i="8" s="1"/>
  <c r="A46" i="8"/>
  <c r="K46" i="8" s="1"/>
  <c r="L45" i="8"/>
  <c r="C45" i="8"/>
  <c r="F45" i="8" s="1"/>
  <c r="B45" i="8"/>
  <c r="I45" i="8" s="1"/>
  <c r="J45" i="8" s="1"/>
  <c r="A45" i="8"/>
  <c r="K45" i="8" s="1"/>
  <c r="L44" i="8"/>
  <c r="C44" i="8"/>
  <c r="B44" i="8"/>
  <c r="G44" i="8" s="1"/>
  <c r="A44" i="8"/>
  <c r="K44" i="8" s="1"/>
  <c r="L43" i="8"/>
  <c r="C43" i="8"/>
  <c r="F43" i="8" s="1"/>
  <c r="B43" i="8"/>
  <c r="I43" i="8" s="1"/>
  <c r="J43" i="8" s="1"/>
  <c r="A43" i="8"/>
  <c r="K43" i="8" s="1"/>
  <c r="L42" i="8"/>
  <c r="C42" i="8"/>
  <c r="B42" i="8"/>
  <c r="G42" i="8" s="1"/>
  <c r="A42" i="8"/>
  <c r="K42" i="8" s="1"/>
  <c r="L41" i="8"/>
  <c r="C41" i="8"/>
  <c r="F41" i="8" s="1"/>
  <c r="B41" i="8"/>
  <c r="I41" i="8" s="1"/>
  <c r="J41" i="8" s="1"/>
  <c r="A41" i="8"/>
  <c r="K41" i="8" s="1"/>
  <c r="L40" i="8"/>
  <c r="C40" i="8"/>
  <c r="B40" i="8"/>
  <c r="G40" i="8" s="1"/>
  <c r="A40" i="8"/>
  <c r="K40" i="8" s="1"/>
  <c r="L39" i="8"/>
  <c r="C39" i="8"/>
  <c r="F39" i="8" s="1"/>
  <c r="B39" i="8"/>
  <c r="I39" i="8" s="1"/>
  <c r="J39" i="8" s="1"/>
  <c r="A39" i="8"/>
  <c r="K39" i="8" s="1"/>
  <c r="L38" i="8"/>
  <c r="C38" i="8"/>
  <c r="B38" i="8"/>
  <c r="G38" i="8" s="1"/>
  <c r="A38" i="8"/>
  <c r="K38" i="8" s="1"/>
  <c r="L37" i="8"/>
  <c r="C37" i="8"/>
  <c r="F37" i="8" s="1"/>
  <c r="B37" i="8"/>
  <c r="I37" i="8" s="1"/>
  <c r="J37" i="8" s="1"/>
  <c r="A37" i="8"/>
  <c r="K37" i="8" s="1"/>
  <c r="L36" i="8"/>
  <c r="C36" i="8"/>
  <c r="B36" i="8"/>
  <c r="G36" i="8" s="1"/>
  <c r="A36" i="8"/>
  <c r="K36" i="8" s="1"/>
  <c r="L35" i="8"/>
  <c r="C35" i="8"/>
  <c r="F35" i="8" s="1"/>
  <c r="B35" i="8"/>
  <c r="I35" i="8" s="1"/>
  <c r="J35" i="8" s="1"/>
  <c r="A35" i="8"/>
  <c r="K35" i="8" s="1"/>
  <c r="L34" i="8"/>
  <c r="C34" i="8"/>
  <c r="B34" i="8"/>
  <c r="G34" i="8" s="1"/>
  <c r="A34" i="8"/>
  <c r="K34" i="8" s="1"/>
  <c r="L33" i="8"/>
  <c r="C33" i="8"/>
  <c r="F33" i="8" s="1"/>
  <c r="B33" i="8"/>
  <c r="I33" i="8" s="1"/>
  <c r="J33" i="8" s="1"/>
  <c r="A33" i="8"/>
  <c r="K33" i="8" s="1"/>
  <c r="L32" i="8"/>
  <c r="C32" i="8"/>
  <c r="B32" i="8"/>
  <c r="G32" i="8" s="1"/>
  <c r="A32" i="8"/>
  <c r="K32" i="8" s="1"/>
  <c r="L31" i="8"/>
  <c r="C31" i="8"/>
  <c r="F31" i="8" s="1"/>
  <c r="B31" i="8"/>
  <c r="I31" i="8" s="1"/>
  <c r="J31" i="8" s="1"/>
  <c r="A31" i="8"/>
  <c r="K31" i="8" s="1"/>
  <c r="L30" i="8"/>
  <c r="C30" i="8"/>
  <c r="B30" i="8"/>
  <c r="G30" i="8" s="1"/>
  <c r="A30" i="8"/>
  <c r="K30" i="8" s="1"/>
  <c r="L29" i="8"/>
  <c r="C29" i="8"/>
  <c r="F29" i="8" s="1"/>
  <c r="B29" i="8"/>
  <c r="I29" i="8" s="1"/>
  <c r="J29" i="8" s="1"/>
  <c r="A29" i="8"/>
  <c r="K29" i="8" s="1"/>
  <c r="L28" i="8"/>
  <c r="C28" i="8"/>
  <c r="B28" i="8"/>
  <c r="G28" i="8" s="1"/>
  <c r="A28" i="8"/>
  <c r="K28" i="8" s="1"/>
  <c r="L27" i="8"/>
  <c r="C27" i="8"/>
  <c r="F27" i="8" s="1"/>
  <c r="B27" i="8"/>
  <c r="I27" i="8" s="1"/>
  <c r="J27" i="8" s="1"/>
  <c r="A27" i="8"/>
  <c r="K27" i="8" s="1"/>
  <c r="L26" i="8"/>
  <c r="C26" i="8"/>
  <c r="B26" i="8"/>
  <c r="G26" i="8" s="1"/>
  <c r="A26" i="8"/>
  <c r="K26" i="8" s="1"/>
  <c r="L25" i="8"/>
  <c r="C25" i="8"/>
  <c r="F25" i="8" s="1"/>
  <c r="B25" i="8"/>
  <c r="I25" i="8" s="1"/>
  <c r="J25" i="8" s="1"/>
  <c r="A25" i="8"/>
  <c r="K25" i="8" s="1"/>
  <c r="L24" i="8"/>
  <c r="C24" i="8"/>
  <c r="B24" i="8"/>
  <c r="G24" i="8" s="1"/>
  <c r="A24" i="8"/>
  <c r="K24" i="8" s="1"/>
  <c r="L23" i="8"/>
  <c r="C23" i="8"/>
  <c r="F23" i="8" s="1"/>
  <c r="B23" i="8"/>
  <c r="I23" i="8" s="1"/>
  <c r="J23" i="8" s="1"/>
  <c r="A23" i="8"/>
  <c r="K23" i="8" s="1"/>
  <c r="L22" i="8"/>
  <c r="C22" i="8"/>
  <c r="D22" i="8" s="1"/>
  <c r="B22" i="8"/>
  <c r="H22" i="8" s="1"/>
  <c r="A22" i="8"/>
  <c r="K22" i="8" s="1"/>
  <c r="L21" i="8"/>
  <c r="C21" i="8"/>
  <c r="D21" i="8" s="1"/>
  <c r="B21" i="8"/>
  <c r="H21" i="8" s="1"/>
  <c r="A21" i="8"/>
  <c r="K21" i="8" s="1"/>
  <c r="L20" i="8"/>
  <c r="C20" i="8"/>
  <c r="B20" i="8"/>
  <c r="H20" i="8" s="1"/>
  <c r="A20" i="8"/>
  <c r="K20" i="8" s="1"/>
  <c r="L19" i="8"/>
  <c r="C19" i="8"/>
  <c r="D19" i="8" s="1"/>
  <c r="B19" i="8"/>
  <c r="A19" i="8"/>
  <c r="K19" i="8" s="1"/>
  <c r="L18" i="8"/>
  <c r="C18" i="8"/>
  <c r="B18" i="8"/>
  <c r="A18" i="8"/>
  <c r="K18" i="8" s="1"/>
  <c r="L17" i="8"/>
  <c r="C17" i="8"/>
  <c r="D17" i="8" s="1"/>
  <c r="B17" i="8"/>
  <c r="A17" i="8"/>
  <c r="K17" i="8" s="1"/>
  <c r="L16" i="8"/>
  <c r="C16" i="8"/>
  <c r="B16" i="8"/>
  <c r="A16" i="8"/>
  <c r="K16" i="8" s="1"/>
  <c r="L15" i="8"/>
  <c r="C15" i="8"/>
  <c r="D15" i="8" s="1"/>
  <c r="B15" i="8"/>
  <c r="A15" i="8"/>
  <c r="K15" i="8" s="1"/>
  <c r="L14" i="8"/>
  <c r="C14" i="8"/>
  <c r="B14" i="8"/>
  <c r="A14" i="8"/>
  <c r="K14" i="8" s="1"/>
  <c r="L13" i="8"/>
  <c r="C13" i="8"/>
  <c r="D13" i="8" s="1"/>
  <c r="B13" i="8"/>
  <c r="A13" i="8"/>
  <c r="K13" i="8" s="1"/>
  <c r="L12" i="8"/>
  <c r="C12" i="8"/>
  <c r="B12" i="8"/>
  <c r="A12" i="8"/>
  <c r="K12" i="8" s="1"/>
  <c r="L11" i="8"/>
  <c r="C11" i="8"/>
  <c r="D11" i="8" s="1"/>
  <c r="B11" i="8"/>
  <c r="A11" i="8"/>
  <c r="K11" i="8" s="1"/>
  <c r="L10" i="8"/>
  <c r="C10" i="8"/>
  <c r="B10" i="8"/>
  <c r="A10" i="8"/>
  <c r="K10" i="8" s="1"/>
  <c r="L9" i="8"/>
  <c r="C9" i="8"/>
  <c r="D9" i="8" s="1"/>
  <c r="B9" i="8"/>
  <c r="A9" i="8"/>
  <c r="K9" i="8" s="1"/>
  <c r="L8" i="8"/>
  <c r="C8" i="8"/>
  <c r="B8" i="8"/>
  <c r="A8" i="8"/>
  <c r="K8" i="8" s="1"/>
  <c r="L7" i="8"/>
  <c r="C7" i="8"/>
  <c r="D7" i="8" s="1"/>
  <c r="B7" i="8"/>
  <c r="A7" i="8"/>
  <c r="K7" i="8" s="1"/>
  <c r="L6" i="8"/>
  <c r="C6" i="8"/>
  <c r="E6" i="8" s="1"/>
  <c r="B6" i="8"/>
  <c r="A6" i="8"/>
  <c r="K6" i="8" s="1"/>
  <c r="L5" i="8"/>
  <c r="C5" i="8"/>
  <c r="D5" i="8" s="1"/>
  <c r="B5" i="8"/>
  <c r="A5" i="8"/>
  <c r="K5" i="8" s="1"/>
  <c r="L4" i="8"/>
  <c r="C4" i="8"/>
  <c r="B4" i="8"/>
  <c r="A4" i="8"/>
  <c r="K4" i="8" s="1"/>
  <c r="L3" i="8"/>
  <c r="C3" i="8"/>
  <c r="D3" i="8" s="1"/>
  <c r="B3" i="8"/>
  <c r="I3" i="8" s="1"/>
  <c r="J3" i="8" s="1"/>
  <c r="A3" i="8"/>
  <c r="K3" i="8" s="1"/>
  <c r="G72" i="8" l="1"/>
  <c r="G68" i="8"/>
  <c r="E13" i="8"/>
  <c r="H36" i="8"/>
  <c r="G76" i="8"/>
  <c r="E9" i="8"/>
  <c r="H40" i="8"/>
  <c r="H94" i="8"/>
  <c r="F17" i="8"/>
  <c r="F9" i="8"/>
  <c r="E21" i="8"/>
  <c r="H82" i="8"/>
  <c r="H98" i="8"/>
  <c r="H30" i="8"/>
  <c r="I62" i="8"/>
  <c r="J62" i="8" s="1"/>
  <c r="H86" i="8"/>
  <c r="H102" i="8"/>
  <c r="F5" i="8"/>
  <c r="E17" i="8"/>
  <c r="H90" i="8"/>
  <c r="F13" i="8"/>
  <c r="E22" i="8"/>
  <c r="H42" i="8"/>
  <c r="H52" i="8"/>
  <c r="E66" i="8"/>
  <c r="D78" i="8"/>
  <c r="D86" i="8"/>
  <c r="D94" i="8"/>
  <c r="D102" i="8"/>
  <c r="H24" i="8"/>
  <c r="H46" i="8"/>
  <c r="H56" i="8"/>
  <c r="G70" i="8"/>
  <c r="G74" i="8"/>
  <c r="H78" i="8"/>
  <c r="H26" i="8"/>
  <c r="H58" i="8"/>
  <c r="D82" i="8"/>
  <c r="D90" i="8"/>
  <c r="D98" i="8"/>
  <c r="F3" i="8"/>
  <c r="E7" i="8"/>
  <c r="E11" i="8"/>
  <c r="E15" i="8"/>
  <c r="E19" i="8"/>
  <c r="F22" i="8"/>
  <c r="H32" i="8"/>
  <c r="H38" i="8"/>
  <c r="H48" i="8"/>
  <c r="H54" i="8"/>
  <c r="D80" i="8"/>
  <c r="D84" i="8"/>
  <c r="D88" i="8"/>
  <c r="D92" i="8"/>
  <c r="D96" i="8"/>
  <c r="D100" i="8"/>
  <c r="D104" i="8"/>
  <c r="E5" i="8"/>
  <c r="F7" i="8"/>
  <c r="F11" i="8"/>
  <c r="F15" i="8"/>
  <c r="F19" i="8"/>
  <c r="H28" i="8"/>
  <c r="H34" i="8"/>
  <c r="H44" i="8"/>
  <c r="H50" i="8"/>
  <c r="H60" i="8"/>
  <c r="H64" i="8"/>
  <c r="G67" i="8"/>
  <c r="G69" i="8"/>
  <c r="G71" i="8"/>
  <c r="G73" i="8"/>
  <c r="G75" i="8"/>
  <c r="G77" i="8"/>
  <c r="H80" i="8"/>
  <c r="H84" i="8"/>
  <c r="H88" i="8"/>
  <c r="H92" i="8"/>
  <c r="H96" i="8"/>
  <c r="H100" i="8"/>
  <c r="H104" i="8"/>
  <c r="D4" i="8"/>
  <c r="F4" i="8"/>
  <c r="F64" i="8"/>
  <c r="E64" i="8"/>
  <c r="D64" i="8"/>
  <c r="G65" i="8"/>
  <c r="I65" i="8"/>
  <c r="J65" i="8" s="1"/>
  <c r="F79" i="8"/>
  <c r="D79" i="8"/>
  <c r="F83" i="8"/>
  <c r="D83" i="8"/>
  <c r="F87" i="8"/>
  <c r="D87" i="8"/>
  <c r="F91" i="8"/>
  <c r="D91" i="8"/>
  <c r="F95" i="8"/>
  <c r="D95" i="8"/>
  <c r="F99" i="8"/>
  <c r="D99" i="8"/>
  <c r="F103" i="8"/>
  <c r="D103" i="8"/>
  <c r="E4" i="8"/>
  <c r="D10" i="8"/>
  <c r="F10" i="8"/>
  <c r="E10" i="8"/>
  <c r="D14" i="8"/>
  <c r="F14" i="8"/>
  <c r="E14" i="8"/>
  <c r="D18" i="8"/>
  <c r="F18" i="8"/>
  <c r="E18" i="8"/>
  <c r="H23" i="8"/>
  <c r="G23" i="8"/>
  <c r="F26" i="8"/>
  <c r="E26" i="8"/>
  <c r="D26" i="8"/>
  <c r="H27" i="8"/>
  <c r="G27" i="8"/>
  <c r="F30" i="8"/>
  <c r="E30" i="8"/>
  <c r="D30" i="8"/>
  <c r="H31" i="8"/>
  <c r="G31" i="8"/>
  <c r="F34" i="8"/>
  <c r="E34" i="8"/>
  <c r="D34" i="8"/>
  <c r="H35" i="8"/>
  <c r="G35" i="8"/>
  <c r="F38" i="8"/>
  <c r="E38" i="8"/>
  <c r="D38" i="8"/>
  <c r="H39" i="8"/>
  <c r="G39" i="8"/>
  <c r="F42" i="8"/>
  <c r="E42" i="8"/>
  <c r="D42" i="8"/>
  <c r="H43" i="8"/>
  <c r="G43" i="8"/>
  <c r="F46" i="8"/>
  <c r="E46" i="8"/>
  <c r="D46" i="8"/>
  <c r="H47" i="8"/>
  <c r="G47" i="8"/>
  <c r="F50" i="8"/>
  <c r="E50" i="8"/>
  <c r="D50" i="8"/>
  <c r="H51" i="8"/>
  <c r="G51" i="8"/>
  <c r="F54" i="8"/>
  <c r="E54" i="8"/>
  <c r="D54" i="8"/>
  <c r="H55" i="8"/>
  <c r="G55" i="8"/>
  <c r="F58" i="8"/>
  <c r="E58" i="8"/>
  <c r="D58" i="8"/>
  <c r="H59" i="8"/>
  <c r="G59" i="8"/>
  <c r="I66" i="8"/>
  <c r="J66" i="8" s="1"/>
  <c r="H66" i="8"/>
  <c r="D8" i="8"/>
  <c r="F8" i="8"/>
  <c r="H63" i="8"/>
  <c r="G63" i="8"/>
  <c r="H65" i="8"/>
  <c r="F81" i="8"/>
  <c r="D81" i="8"/>
  <c r="F85" i="8"/>
  <c r="D85" i="8"/>
  <c r="F89" i="8"/>
  <c r="D89" i="8"/>
  <c r="F93" i="8"/>
  <c r="D93" i="8"/>
  <c r="F97" i="8"/>
  <c r="D97" i="8"/>
  <c r="F101" i="8"/>
  <c r="D101" i="8"/>
  <c r="F105" i="8"/>
  <c r="D105" i="8"/>
  <c r="E3" i="8"/>
  <c r="D6" i="8"/>
  <c r="F6" i="8"/>
  <c r="E8" i="8"/>
  <c r="D12" i="8"/>
  <c r="F12" i="8"/>
  <c r="E12" i="8"/>
  <c r="D16" i="8"/>
  <c r="F16" i="8"/>
  <c r="E16" i="8"/>
  <c r="D20" i="8"/>
  <c r="F20" i="8"/>
  <c r="E20" i="8"/>
  <c r="F24" i="8"/>
  <c r="E24" i="8"/>
  <c r="D24" i="8"/>
  <c r="H25" i="8"/>
  <c r="G25" i="8"/>
  <c r="F28" i="8"/>
  <c r="E28" i="8"/>
  <c r="D28" i="8"/>
  <c r="H29" i="8"/>
  <c r="G29" i="8"/>
  <c r="F32" i="8"/>
  <c r="E32" i="8"/>
  <c r="D32" i="8"/>
  <c r="H33" i="8"/>
  <c r="G33" i="8"/>
  <c r="F36" i="8"/>
  <c r="E36" i="8"/>
  <c r="D36" i="8"/>
  <c r="H37" i="8"/>
  <c r="G37" i="8"/>
  <c r="F40" i="8"/>
  <c r="E40" i="8"/>
  <c r="D40" i="8"/>
  <c r="H41" i="8"/>
  <c r="G41" i="8"/>
  <c r="F44" i="8"/>
  <c r="E44" i="8"/>
  <c r="D44" i="8"/>
  <c r="H45" i="8"/>
  <c r="G45" i="8"/>
  <c r="F48" i="8"/>
  <c r="E48" i="8"/>
  <c r="D48" i="8"/>
  <c r="H49" i="8"/>
  <c r="G49" i="8"/>
  <c r="F52" i="8"/>
  <c r="E52" i="8"/>
  <c r="D52" i="8"/>
  <c r="H53" i="8"/>
  <c r="G53" i="8"/>
  <c r="F56" i="8"/>
  <c r="E56" i="8"/>
  <c r="D56" i="8"/>
  <c r="H57" i="8"/>
  <c r="G57" i="8"/>
  <c r="F60" i="8"/>
  <c r="E60" i="8"/>
  <c r="D60" i="8"/>
  <c r="H61" i="8"/>
  <c r="G61" i="8"/>
  <c r="F21" i="8"/>
  <c r="I22" i="8"/>
  <c r="J22" i="8" s="1"/>
  <c r="I24" i="8"/>
  <c r="J24" i="8" s="1"/>
  <c r="I26" i="8"/>
  <c r="J26" i="8" s="1"/>
  <c r="I28" i="8"/>
  <c r="J28" i="8" s="1"/>
  <c r="I30" i="8"/>
  <c r="J30" i="8" s="1"/>
  <c r="I32" i="8"/>
  <c r="J32" i="8" s="1"/>
  <c r="I34" i="8"/>
  <c r="J34" i="8" s="1"/>
  <c r="I36" i="8"/>
  <c r="J36" i="8" s="1"/>
  <c r="I38" i="8"/>
  <c r="J38" i="8" s="1"/>
  <c r="I40" i="8"/>
  <c r="J40" i="8" s="1"/>
  <c r="I42" i="8"/>
  <c r="J42" i="8" s="1"/>
  <c r="I44" i="8"/>
  <c r="J44" i="8" s="1"/>
  <c r="I46" i="8"/>
  <c r="J46" i="8" s="1"/>
  <c r="I48" i="8"/>
  <c r="J48" i="8" s="1"/>
  <c r="I50" i="8"/>
  <c r="J50" i="8" s="1"/>
  <c r="I52" i="8"/>
  <c r="J52" i="8" s="1"/>
  <c r="I54" i="8"/>
  <c r="J54" i="8" s="1"/>
  <c r="I56" i="8"/>
  <c r="J56" i="8" s="1"/>
  <c r="I58" i="8"/>
  <c r="J58" i="8" s="1"/>
  <c r="I60" i="8"/>
  <c r="J60" i="8" s="1"/>
  <c r="I64" i="8"/>
  <c r="J64" i="8" s="1"/>
  <c r="H67" i="8"/>
  <c r="H68" i="8"/>
  <c r="H69" i="8"/>
  <c r="H70" i="8"/>
  <c r="H71" i="8"/>
  <c r="H72" i="8"/>
  <c r="H73" i="8"/>
  <c r="H74" i="8"/>
  <c r="H75" i="8"/>
  <c r="H76" i="8"/>
  <c r="H77" i="8"/>
  <c r="I21" i="8"/>
  <c r="J21" i="8" s="1"/>
  <c r="G62" i="8"/>
  <c r="D65" i="8"/>
  <c r="D66" i="8"/>
  <c r="H79" i="8"/>
  <c r="H81" i="8"/>
  <c r="H83" i="8"/>
  <c r="H85" i="8"/>
  <c r="H87" i="8"/>
  <c r="H89" i="8"/>
  <c r="H91" i="8"/>
  <c r="H93" i="8"/>
  <c r="H95" i="8"/>
  <c r="H97" i="8"/>
  <c r="H99" i="8"/>
  <c r="H101" i="8"/>
  <c r="H103" i="8"/>
  <c r="H105" i="8"/>
  <c r="I20" i="8"/>
  <c r="J20" i="8" s="1"/>
  <c r="H4" i="8"/>
  <c r="G4" i="8"/>
  <c r="I4" i="8"/>
  <c r="J4" i="8" s="1"/>
  <c r="H5" i="8"/>
  <c r="G5" i="8"/>
  <c r="I5" i="8"/>
  <c r="J5" i="8" s="1"/>
  <c r="H6" i="8"/>
  <c r="G6" i="8"/>
  <c r="I6" i="8"/>
  <c r="J6" i="8" s="1"/>
  <c r="H7" i="8"/>
  <c r="G7" i="8"/>
  <c r="I7" i="8"/>
  <c r="J7" i="8" s="1"/>
  <c r="H8" i="8"/>
  <c r="G8" i="8"/>
  <c r="I8" i="8"/>
  <c r="J8" i="8" s="1"/>
  <c r="H9" i="8"/>
  <c r="G9" i="8"/>
  <c r="I9" i="8"/>
  <c r="J9" i="8" s="1"/>
  <c r="H10" i="8"/>
  <c r="G10" i="8"/>
  <c r="I10" i="8"/>
  <c r="J10" i="8" s="1"/>
  <c r="H11" i="8"/>
  <c r="G11" i="8"/>
  <c r="I11" i="8"/>
  <c r="J11" i="8" s="1"/>
  <c r="H12" i="8"/>
  <c r="G12" i="8"/>
  <c r="I12" i="8"/>
  <c r="J12" i="8" s="1"/>
  <c r="H13" i="8"/>
  <c r="G13" i="8"/>
  <c r="I13" i="8"/>
  <c r="J13" i="8" s="1"/>
  <c r="H14" i="8"/>
  <c r="G14" i="8"/>
  <c r="I14" i="8"/>
  <c r="J14" i="8" s="1"/>
  <c r="H15" i="8"/>
  <c r="G15" i="8"/>
  <c r="I15" i="8"/>
  <c r="J15" i="8" s="1"/>
  <c r="H16" i="8"/>
  <c r="G16" i="8"/>
  <c r="I16" i="8"/>
  <c r="J16" i="8" s="1"/>
  <c r="H17" i="8"/>
  <c r="G17" i="8"/>
  <c r="I17" i="8"/>
  <c r="J17" i="8" s="1"/>
  <c r="H18" i="8"/>
  <c r="G18" i="8"/>
  <c r="I18" i="8"/>
  <c r="J18" i="8" s="1"/>
  <c r="H19" i="8"/>
  <c r="G19" i="8"/>
  <c r="I19" i="8"/>
  <c r="J19" i="8" s="1"/>
  <c r="H3" i="8"/>
  <c r="G3" i="8"/>
  <c r="D63" i="8"/>
  <c r="F63" i="8"/>
  <c r="E63" i="8"/>
  <c r="G20" i="8"/>
  <c r="G21" i="8"/>
  <c r="G22" i="8"/>
  <c r="D23" i="8"/>
  <c r="D25" i="8"/>
  <c r="D27" i="8"/>
  <c r="D29" i="8"/>
  <c r="D31" i="8"/>
  <c r="D33" i="8"/>
  <c r="D35" i="8"/>
  <c r="D37" i="8"/>
  <c r="D39" i="8"/>
  <c r="D41" i="8"/>
  <c r="D43" i="8"/>
  <c r="D45" i="8"/>
  <c r="D47" i="8"/>
  <c r="D49" i="8"/>
  <c r="D51" i="8"/>
  <c r="D53" i="8"/>
  <c r="D55" i="8"/>
  <c r="D57" i="8"/>
  <c r="D59" i="8"/>
  <c r="D61" i="8"/>
  <c r="E23" i="8"/>
  <c r="E25" i="8"/>
  <c r="E27" i="8"/>
  <c r="E29" i="8"/>
  <c r="E31" i="8"/>
  <c r="E33" i="8"/>
  <c r="E35" i="8"/>
  <c r="E37" i="8"/>
  <c r="E39" i="8"/>
  <c r="E41" i="8"/>
  <c r="E43" i="8"/>
  <c r="E45" i="8"/>
  <c r="E47" i="8"/>
  <c r="E49" i="8"/>
  <c r="E51" i="8"/>
  <c r="E53" i="8"/>
  <c r="E55" i="8"/>
  <c r="E57" i="8"/>
  <c r="E59" i="8"/>
  <c r="E61" i="8"/>
  <c r="D62" i="8"/>
  <c r="F62" i="8"/>
  <c r="E65" i="8"/>
  <c r="F67" i="8"/>
  <c r="E67" i="8"/>
  <c r="F68" i="8"/>
  <c r="E68" i="8"/>
  <c r="F69" i="8"/>
  <c r="E69" i="8"/>
  <c r="F70" i="8"/>
  <c r="E70" i="8"/>
  <c r="F71" i="8"/>
  <c r="E71" i="8"/>
  <c r="F72" i="8"/>
  <c r="E72" i="8"/>
  <c r="F73" i="8"/>
  <c r="E73" i="8"/>
  <c r="F74" i="8"/>
  <c r="E74" i="8"/>
  <c r="F75" i="8"/>
  <c r="E75" i="8"/>
  <c r="F76" i="8"/>
  <c r="E76" i="8"/>
  <c r="F77" i="8"/>
  <c r="E77" i="8"/>
  <c r="E78" i="8"/>
  <c r="I78" i="8"/>
  <c r="J78" i="8" s="1"/>
  <c r="E79" i="8"/>
  <c r="I79" i="8"/>
  <c r="J79" i="8" s="1"/>
  <c r="E80" i="8"/>
  <c r="I80" i="8"/>
  <c r="J80" i="8" s="1"/>
  <c r="E81" i="8"/>
  <c r="I81" i="8"/>
  <c r="J81" i="8" s="1"/>
  <c r="E82" i="8"/>
  <c r="I82" i="8"/>
  <c r="J82" i="8" s="1"/>
  <c r="E83" i="8"/>
  <c r="I83" i="8"/>
  <c r="J83" i="8" s="1"/>
  <c r="E84" i="8"/>
  <c r="I84" i="8"/>
  <c r="J84" i="8" s="1"/>
  <c r="E85" i="8"/>
  <c r="I85" i="8"/>
  <c r="J85" i="8" s="1"/>
  <c r="E86" i="8"/>
  <c r="I86" i="8"/>
  <c r="J86" i="8" s="1"/>
  <c r="E87" i="8"/>
  <c r="I87" i="8"/>
  <c r="J87" i="8" s="1"/>
  <c r="E88" i="8"/>
  <c r="I88" i="8"/>
  <c r="J88" i="8" s="1"/>
  <c r="E89" i="8"/>
  <c r="I89" i="8"/>
  <c r="J89" i="8" s="1"/>
  <c r="E90" i="8"/>
  <c r="I90" i="8"/>
  <c r="J90" i="8" s="1"/>
  <c r="E91" i="8"/>
  <c r="I91" i="8"/>
  <c r="J91" i="8" s="1"/>
  <c r="E92" i="8"/>
  <c r="I92" i="8"/>
  <c r="J92" i="8" s="1"/>
  <c r="E93" i="8"/>
  <c r="I93" i="8"/>
  <c r="J93" i="8" s="1"/>
  <c r="E94" i="8"/>
  <c r="I94" i="8"/>
  <c r="J94" i="8" s="1"/>
  <c r="E95" i="8"/>
  <c r="I95" i="8"/>
  <c r="J95" i="8" s="1"/>
  <c r="E96" i="8"/>
  <c r="I96" i="8"/>
  <c r="J96" i="8" s="1"/>
  <c r="E97" i="8"/>
  <c r="I97" i="8"/>
  <c r="J97" i="8" s="1"/>
  <c r="E98" i="8"/>
  <c r="I98" i="8"/>
  <c r="J98" i="8" s="1"/>
  <c r="E99" i="8"/>
  <c r="I99" i="8"/>
  <c r="J99" i="8" s="1"/>
  <c r="E100" i="8"/>
  <c r="I100" i="8"/>
  <c r="J100" i="8" s="1"/>
  <c r="E101" i="8"/>
  <c r="I101" i="8"/>
  <c r="J101" i="8" s="1"/>
  <c r="E102" i="8"/>
  <c r="I102" i="8"/>
  <c r="J102" i="8" s="1"/>
  <c r="E103" i="8"/>
  <c r="I103" i="8"/>
  <c r="J103" i="8" s="1"/>
  <c r="E104" i="8"/>
  <c r="I104" i="8"/>
  <c r="J104" i="8" s="1"/>
  <c r="E105" i="8"/>
  <c r="I105" i="8"/>
  <c r="J105" i="8" s="1"/>
</calcChain>
</file>

<file path=xl/sharedStrings.xml><?xml version="1.0" encoding="utf-8"?>
<sst xmlns="http://schemas.openxmlformats.org/spreadsheetml/2006/main" count="1002" uniqueCount="76">
  <si>
    <t>Roláda</t>
  </si>
  <si>
    <t>Nám. Svobody</t>
  </si>
  <si>
    <t>Brno</t>
  </si>
  <si>
    <t>Novák &amp; syn</t>
  </si>
  <si>
    <t>Hopík s.r.o.</t>
  </si>
  <si>
    <t>Strakonická</t>
  </si>
  <si>
    <t>Písek</t>
  </si>
  <si>
    <t>Táborská</t>
  </si>
  <si>
    <t>Korunní</t>
  </si>
  <si>
    <t>Praha</t>
  </si>
  <si>
    <t>Makovec</t>
  </si>
  <si>
    <t>Údolní</t>
  </si>
  <si>
    <t>Tržba</t>
  </si>
  <si>
    <t>Zboží za</t>
  </si>
  <si>
    <t>Dodavatel</t>
  </si>
  <si>
    <t>Prodejna</t>
  </si>
  <si>
    <t>Město</t>
  </si>
  <si>
    <t>Datum zavážky</t>
  </si>
  <si>
    <t>Popisky řádků</t>
  </si>
  <si>
    <t>Celkový součet</t>
  </si>
  <si>
    <t>Popisky sloupců</t>
  </si>
  <si>
    <t>Součet z Zboží za</t>
  </si>
  <si>
    <t>Průměr z Zboží za</t>
  </si>
  <si>
    <t>Kraj</t>
  </si>
  <si>
    <t>Jihlava</t>
  </si>
  <si>
    <t>Ulice</t>
  </si>
  <si>
    <t>Druh</t>
  </si>
  <si>
    <t>Plodina</t>
  </si>
  <si>
    <t>Objem</t>
  </si>
  <si>
    <t>Cena</t>
  </si>
  <si>
    <t>Datum</t>
  </si>
  <si>
    <t>Zboží</t>
  </si>
  <si>
    <t>Prodej</t>
  </si>
  <si>
    <t>Bezděkova</t>
  </si>
  <si>
    <t>Strakonice</t>
  </si>
  <si>
    <t>Vysočina</t>
  </si>
  <si>
    <t>Okružní</t>
  </si>
  <si>
    <t>Švábovská</t>
  </si>
  <si>
    <t>Horní Cerekev</t>
  </si>
  <si>
    <t>Čechyňská</t>
  </si>
  <si>
    <t>Rousínov</t>
  </si>
  <si>
    <t>Pelejovická</t>
  </si>
  <si>
    <t>Dolní Bukovsko</t>
  </si>
  <si>
    <t>Havířov</t>
  </si>
  <si>
    <t>Moravskoslezský</t>
  </si>
  <si>
    <t>Vardasova</t>
  </si>
  <si>
    <t>Trnkovecká</t>
  </si>
  <si>
    <t>Ostrava</t>
  </si>
  <si>
    <t>Kód</t>
  </si>
  <si>
    <t>Hroznové víno</t>
  </si>
  <si>
    <t>Ovoce</t>
  </si>
  <si>
    <t>Křen</t>
  </si>
  <si>
    <t>Zelenina</t>
  </si>
  <si>
    <t>Max. prodej</t>
  </si>
  <si>
    <t>Brambory</t>
  </si>
  <si>
    <t>Jablka</t>
  </si>
  <si>
    <t>Min. prodej</t>
  </si>
  <si>
    <t>Zázvor</t>
  </si>
  <si>
    <t>Jméno</t>
  </si>
  <si>
    <t>Karel</t>
  </si>
  <si>
    <t>Robert</t>
  </si>
  <si>
    <t>Ivana</t>
  </si>
  <si>
    <t>Lenka</t>
  </si>
  <si>
    <t>kraj</t>
  </si>
  <si>
    <t>zboží</t>
  </si>
  <si>
    <t>prodavač</t>
  </si>
  <si>
    <t>Prodavač</t>
  </si>
  <si>
    <t>Jihočeský</t>
  </si>
  <si>
    <t>Jihomoravský</t>
  </si>
  <si>
    <t>Součet z Cena</t>
  </si>
  <si>
    <t>Ovoce Celkem</t>
  </si>
  <si>
    <t>Zelenina Celkem</t>
  </si>
  <si>
    <t>Den</t>
  </si>
  <si>
    <t>Měsíc</t>
  </si>
  <si>
    <t>Rok</t>
  </si>
  <si>
    <t>Pomocné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</si>
</sst>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#&quot; kg&quot;"/>
  </numFmts>
  <fonts count="12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9" tint="-0.249977111117893"/>
      <name val="Calibri"/>
      <family val="2"/>
      <charset val="238"/>
      <scheme val="minor"/>
    </font>
    <font>
      <b/>
      <sz val="12"/>
      <color theme="9" tint="-0.249977111117893"/>
      <name val="Calibri"/>
      <family val="2"/>
      <charset val="238"/>
      <scheme val="minor"/>
    </font>
    <font>
      <b/>
      <sz val="12"/>
      <color theme="9" tint="-0.499984740745262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b/>
      <i/>
      <sz val="12"/>
      <color theme="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164" fontId="0" fillId="0" borderId="0" xfId="1" applyNumberFormat="1" applyFont="1" applyBorder="1"/>
    <xf numFmtId="14" fontId="0" fillId="0" borderId="0" xfId="0" applyNumberFormat="1" applyBorder="1"/>
    <xf numFmtId="0" fontId="0" fillId="0" borderId="0" xfId="0" applyBorder="1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0" fontId="0" fillId="0" borderId="0" xfId="0" applyNumberFormat="1"/>
    <xf numFmtId="10" fontId="0" fillId="0" borderId="0" xfId="0" applyNumberFormat="1" applyBorder="1"/>
    <xf numFmtId="0" fontId="0" fillId="0" borderId="0" xfId="0" applyAlignment="1">
      <alignment horizontal="center"/>
    </xf>
    <xf numFmtId="0" fontId="7" fillId="0" borderId="0" xfId="0" applyFont="1"/>
    <xf numFmtId="14" fontId="0" fillId="0" borderId="0" xfId="0" applyNumberFormat="1"/>
    <xf numFmtId="44" fontId="0" fillId="0" borderId="0" xfId="1" applyFont="1"/>
    <xf numFmtId="44" fontId="0" fillId="0" borderId="0" xfId="0" applyNumberFormat="1"/>
    <xf numFmtId="165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6" fillId="0" borderId="1" xfId="0" applyFont="1" applyBorder="1"/>
    <xf numFmtId="0" fontId="6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4" fillId="2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</cellXfs>
  <cellStyles count="2">
    <cellStyle name="Měna" xfId="1" builtinId="4"/>
    <cellStyle name="Normální" xfId="0" builtinId="0"/>
  </cellStyles>
  <dxfs count="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microsoft.com/office/2011/relationships/timelineCache" Target="timelineCaches/timelineCach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2.xml"/><Relationship Id="rId2" Type="http://schemas.openxmlformats.org/officeDocument/2006/relationships/worksheet" Target="worksheets/sheet2.xml"/><Relationship Id="rId16" Type="http://schemas.microsoft.com/office/2007/relationships/slicerCache" Target="slicerCaches/slicerCache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2</xdr:row>
      <xdr:rowOff>0</xdr:rowOff>
    </xdr:from>
    <xdr:to>
      <xdr:col>9</xdr:col>
      <xdr:colOff>504825</xdr:colOff>
      <xdr:row>14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Měsíc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ěsíc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81700" y="400050"/>
              <a:ext cx="1828800" cy="24003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obrazec představuje průřez. Průřezy se dají používat v Excelu 2010 nebo v novější verzi.
Průřez se nedá použít, pokud je obrazec upravený ve starší verzi Excelu nebo pokud je sešit uložený v Excelu 2003 nebo starší verzi.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561975</xdr:colOff>
      <xdr:row>2</xdr:row>
      <xdr:rowOff>0</xdr:rowOff>
    </xdr:from>
    <xdr:to>
      <xdr:col>12</xdr:col>
      <xdr:colOff>333375</xdr:colOff>
      <xdr:row>8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Rok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ok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867650" y="400050"/>
              <a:ext cx="1828800" cy="1352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obrazec představuje průřez. Průřezy se dají používat v Excelu 2010 nebo v novější verzi.
Průřez se nedá použít, pokud je obrazec upravený ve starší verzi Excelu nebo pokud je sešit uložený v Excelu 2003 nebo starší verzi.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952500</xdr:colOff>
      <xdr:row>5</xdr:row>
      <xdr:rowOff>152400</xdr:rowOff>
    </xdr:from>
    <xdr:to>
      <xdr:col>11</xdr:col>
      <xdr:colOff>495300</xdr:colOff>
      <xdr:row>12</xdr:row>
      <xdr:rowOff>123825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6" name="Datum">
              <a:extLst>
                <a:ext uri="{FF2B5EF4-FFF2-40B4-BE49-F238E27FC236}">
                  <a16:creationId xmlns:a16="http://schemas.microsoft.com/office/drawing/2014/main" id="{D18F84D3-8863-48C7-9620-0D8C472ABDD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u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72175" y="115252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Časová osa: Funguje ve verzi Excel 2013 nebo novější. Nepřesunujte ji ani neměňte její velikost.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roslav Navarrů" refreshedDate="42572.796276041663" createdVersion="6" refreshedVersion="6" minRefreshableVersion="3" recordCount="18" xr:uid="{00000000-000A-0000-FFFF-FFFF02000000}">
  <cacheSource type="worksheet">
    <worksheetSource ref="A1:F19" sheet="Zdrojová tabulka"/>
  </cacheSource>
  <cacheFields count="6">
    <cacheField name="Město" numFmtId="0">
      <sharedItems count="3">
        <s v="Praha"/>
        <s v="Písek"/>
        <s v="Brno"/>
      </sharedItems>
    </cacheField>
    <cacheField name="Prodejna" numFmtId="0">
      <sharedItems count="5">
        <s v="Strakonická"/>
        <s v="Korunní"/>
        <s v="Táborská"/>
        <s v="Nám. Svobody"/>
        <s v="Údolní"/>
      </sharedItems>
    </cacheField>
    <cacheField name="Dodavatel" numFmtId="0">
      <sharedItems count="4">
        <s v="Hopík s.r.o."/>
        <s v="Novák &amp; syn"/>
        <s v="Roláda"/>
        <s v="Makovec"/>
      </sharedItems>
    </cacheField>
    <cacheField name="Datum zavážky" numFmtId="14">
      <sharedItems containsSemiMixedTypes="0" containsNonDate="0" containsDate="1" containsString="0" minDate="2016-01-05T00:00:00" maxDate="2016-03-24T00:00:00"/>
    </cacheField>
    <cacheField name="Zboží za" numFmtId="164">
      <sharedItems containsSemiMixedTypes="0" containsString="0" containsNumber="1" containsInteger="1" minValue="914" maxValue="3195"/>
    </cacheField>
    <cacheField name="Tržba" numFmtId="164">
      <sharedItems containsSemiMixedTypes="0" containsString="0" containsNumber="1" containsInteger="1" minValue="1090" maxValue="47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roslav Navarrů" refreshedDate="42573.621104513892" createdVersion="6" refreshedVersion="6" minRefreshableVersion="3" recordCount="103" xr:uid="{00000000-000A-0000-FFFF-FFFF0C000000}">
  <cacheSource type="worksheet">
    <worksheetSource ref="A2:I105" sheet="Zdrojová tabulka ROZŠÍŘENÁ"/>
  </cacheSource>
  <cacheFields count="9">
    <cacheField name="Kraj" numFmtId="0">
      <sharedItems count="4">
        <s v="Moravskoslezský"/>
        <s v="Jihočeský"/>
        <s v="Vysočina"/>
        <s v="Jihomoravský"/>
      </sharedItems>
    </cacheField>
    <cacheField name="Město" numFmtId="0">
      <sharedItems count="9">
        <s v="Havířov"/>
        <s v="Dolní Bukovsko"/>
        <s v="Horní Cerekev"/>
        <s v="Jihlava"/>
        <s v="Písek"/>
        <s v="Brno"/>
        <s v="Strakonice"/>
        <s v="Rousínov"/>
        <s v="Ostrava"/>
      </sharedItems>
    </cacheField>
    <cacheField name="Ulice" numFmtId="0">
      <sharedItems/>
    </cacheField>
    <cacheField name="Druh" numFmtId="0">
      <sharedItems count="2">
        <s v="Ovoce"/>
        <s v="Zelenina"/>
      </sharedItems>
    </cacheField>
    <cacheField name="Plodina" numFmtId="0">
      <sharedItems count="5">
        <s v="Hroznové víno"/>
        <s v="Jablka"/>
        <s v="Brambory"/>
        <s v="Zázvor"/>
        <s v="Křen"/>
      </sharedItems>
    </cacheField>
    <cacheField name="Objem" numFmtId="165">
      <sharedItems containsSemiMixedTypes="0" containsString="0" containsNumber="1" minValue="0.03" maxValue="4.9400000000000004" count="85">
        <n v="0.54"/>
        <n v="4.5"/>
        <n v="3.99"/>
        <n v="0.52"/>
        <n v="0.53"/>
        <n v="0.56000000000000005"/>
        <n v="0.75"/>
        <n v="0.21"/>
        <n v="3.82"/>
        <n v="2.41"/>
        <n v="0.09"/>
        <n v="1.17"/>
        <n v="0.94"/>
        <n v="1.49"/>
        <n v="1.89"/>
        <n v="0.88"/>
        <n v="0.89"/>
        <n v="7.0000000000000007E-2"/>
        <n v="0.28000000000000003"/>
        <n v="0.71"/>
        <n v="1.52"/>
        <n v="1.06"/>
        <n v="1.76"/>
        <n v="0.17"/>
        <n v="0.25"/>
        <n v="0.72"/>
        <n v="0.49"/>
        <n v="0.97"/>
        <n v="0.59"/>
        <n v="1.6"/>
        <n v="0.11"/>
        <n v="0.44"/>
        <n v="0.26"/>
        <n v="2.1800000000000002"/>
        <n v="0.31"/>
        <n v="2.5"/>
        <n v="0.2"/>
        <n v="0.57999999999999996"/>
        <n v="0.63"/>
        <n v="3.48"/>
        <n v="0.66"/>
        <n v="0.68"/>
        <n v="0.95"/>
        <n v="3.9"/>
        <n v="0.9"/>
        <n v="2.4300000000000002"/>
        <n v="1.62"/>
        <n v="0.35"/>
        <n v="1.39"/>
        <n v="3.49"/>
        <n v="0.03"/>
        <n v="0.43"/>
        <n v="0.23"/>
        <n v="2.31"/>
        <n v="2.9"/>
        <n v="0.8"/>
        <n v="0.24"/>
        <n v="0.73"/>
        <n v="2.0699999999999998"/>
        <n v="4.4800000000000004"/>
        <n v="0.15"/>
        <n v="0.67"/>
        <n v="4.34"/>
        <n v="3.78"/>
        <n v="0.04"/>
        <n v="1.81"/>
        <n v="1.68"/>
        <n v="0.56999999999999995"/>
        <n v="0.92"/>
        <n v="0.18"/>
        <n v="0.51"/>
        <n v="3.97"/>
        <n v="1.24"/>
        <n v="1.32"/>
        <n v="0.22"/>
        <n v="4.9400000000000004"/>
        <n v="0.46"/>
        <n v="0.48"/>
        <n v="2.3199999999999998"/>
        <n v="0.37"/>
        <n v="0.14000000000000001"/>
        <n v="2.02"/>
        <n v="3.84"/>
        <n v="2.2599999999999998"/>
        <n v="2.65"/>
      </sharedItems>
    </cacheField>
    <cacheField name="Cena" numFmtId="44">
      <sharedItems containsSemiMixedTypes="0" containsString="0" containsNumber="1" minValue="0.3" maxValue="95.81"/>
    </cacheField>
    <cacheField name="Prodavač" numFmtId="0">
      <sharedItems count="4">
        <s v="Robert"/>
        <s v="Karel"/>
        <s v="Ivana"/>
        <s v="Lenka"/>
      </sharedItems>
    </cacheField>
    <cacheField name="Datum" numFmtId="14">
      <sharedItems containsSemiMixedTypes="0" containsNonDate="0" containsDate="1" containsString="0" minDate="2014-01-08T00:00:00" maxDate="2016-12-2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roslav Navarrů" refreshedDate="42573.723784606482" createdVersion="6" refreshedVersion="6" minRefreshableVersion="3" recordCount="103" xr:uid="{00000000-000A-0000-FFFF-FFFF12000000}">
  <cacheSource type="worksheet">
    <worksheetSource ref="A2:L105" sheet="Zdrojová tabulka ROZŠÍŘENÁ"/>
  </cacheSource>
  <cacheFields count="12">
    <cacheField name="Kraj" numFmtId="0">
      <sharedItems/>
    </cacheField>
    <cacheField name="Město" numFmtId="0">
      <sharedItems count="9">
        <s v="Havířov"/>
        <s v="Dolní Bukovsko"/>
        <s v="Horní Cerekev"/>
        <s v="Jihlava"/>
        <s v="Písek"/>
        <s v="Brno"/>
        <s v="Strakonice"/>
        <s v="Rousínov"/>
        <s v="Ostrava"/>
      </sharedItems>
    </cacheField>
    <cacheField name="Ulice" numFmtId="0">
      <sharedItems/>
    </cacheField>
    <cacheField name="Druh" numFmtId="0">
      <sharedItems/>
    </cacheField>
    <cacheField name="Plodina" numFmtId="0">
      <sharedItems count="5">
        <s v="Hroznové víno"/>
        <s v="Jablka"/>
        <s v="Brambory"/>
        <s v="Zázvor"/>
        <s v="Křen"/>
      </sharedItems>
    </cacheField>
    <cacheField name="Objem" numFmtId="165">
      <sharedItems containsSemiMixedTypes="0" containsString="0" containsNumber="1" minValue="0.03" maxValue="4.9400000000000004"/>
    </cacheField>
    <cacheField name="Cena" numFmtId="44">
      <sharedItems containsSemiMixedTypes="0" containsString="0" containsNumber="1" minValue="0.3" maxValue="95.81"/>
    </cacheField>
    <cacheField name="Prodavač" numFmtId="0">
      <sharedItems/>
    </cacheField>
    <cacheField name="Datum" numFmtId="14">
      <sharedItems containsSemiMixedTypes="0" containsNonDate="0" containsDate="1" containsString="0" minDate="2014-01-08T00:00:00" maxDate="2016-12-24T00:00:00" count="98">
        <d v="2016-12-23T00:00:00"/>
        <d v="2016-11-04T00:00:00"/>
        <d v="2016-09-23T00:00:00"/>
        <d v="2016-08-16T00:00:00"/>
        <d v="2016-07-26T00:00:00"/>
        <d v="2016-07-24T00:00:00"/>
        <d v="2016-07-18T00:00:00"/>
        <d v="2016-07-15T00:00:00"/>
        <d v="2016-06-19T00:00:00"/>
        <d v="2016-06-06T00:00:00"/>
        <d v="2016-05-30T00:00:00"/>
        <d v="2016-05-27T00:00:00"/>
        <d v="2016-05-22T00:00:00"/>
        <d v="2016-05-19T00:00:00"/>
        <d v="2016-05-05T00:00:00"/>
        <d v="2016-04-19T00:00:00"/>
        <d v="2016-04-14T00:00:00"/>
        <d v="2016-01-01T00:00:00"/>
        <d v="2015-12-18T00:00:00"/>
        <d v="2015-12-06T00:00:00"/>
        <d v="2015-12-02T00:00:00"/>
        <d v="2015-11-21T00:00:00"/>
        <d v="2015-11-17T00:00:00"/>
        <d v="2015-10-25T00:00:00"/>
        <d v="2015-10-22T00:00:00"/>
        <d v="2015-10-07T00:00:00"/>
        <d v="2015-10-01T00:00:00"/>
        <d v="2015-09-29T00:00:00"/>
        <d v="2015-09-23T00:00:00"/>
        <d v="2015-09-16T00:00:00"/>
        <d v="2015-09-01T00:00:00"/>
        <d v="2015-08-24T00:00:00"/>
        <d v="2015-08-11T00:00:00"/>
        <d v="2015-08-05T00:00:00"/>
        <d v="2015-07-30T00:00:00"/>
        <d v="2015-07-18T00:00:00"/>
        <d v="2015-07-13T00:00:00"/>
        <d v="2015-06-28T00:00:00"/>
        <d v="2015-06-27T00:00:00"/>
        <d v="2015-06-26T00:00:00"/>
        <d v="2015-06-14T00:00:00"/>
        <d v="2015-06-12T00:00:00"/>
        <d v="2015-06-11T00:00:00"/>
        <d v="2015-06-06T00:00:00"/>
        <d v="2015-06-05T00:00:00"/>
        <d v="2015-06-04T00:00:00"/>
        <d v="2015-05-19T00:00:00"/>
        <d v="2015-05-05T00:00:00"/>
        <d v="2015-05-01T00:00:00"/>
        <d v="2015-04-25T00:00:00"/>
        <d v="2015-04-21T00:00:00"/>
        <d v="2015-04-20T00:00:00"/>
        <d v="2015-04-10T00:00:00"/>
        <d v="2015-04-04T00:00:00"/>
        <d v="2015-03-13T00:00:00"/>
        <d v="2015-03-08T00:00:00"/>
        <d v="2015-03-03T00:00:00"/>
        <d v="2015-02-21T00:00:00"/>
        <d v="2015-02-17T00:00:00"/>
        <d v="2015-02-12T00:00:00"/>
        <d v="2015-02-05T00:00:00"/>
        <d v="2015-01-27T00:00:00"/>
        <d v="2015-01-24T00:00:00"/>
        <d v="2015-01-19T00:00:00"/>
        <d v="2015-01-09T00:00:00"/>
        <d v="2015-01-02T00:00:00"/>
        <d v="2014-12-15T00:00:00"/>
        <d v="2014-11-13T00:00:00"/>
        <d v="2014-11-08T00:00:00"/>
        <d v="2014-10-20T00:00:00"/>
        <d v="2014-10-14T00:00:00"/>
        <d v="2014-10-02T00:00:00"/>
        <d v="2014-09-16T00:00:00"/>
        <d v="2014-09-13T00:00:00"/>
        <d v="2014-09-03T00:00:00"/>
        <d v="2014-09-01T00:00:00"/>
        <d v="2014-08-23T00:00:00"/>
        <d v="2014-08-16T00:00:00"/>
        <d v="2014-08-10T00:00:00"/>
        <d v="2014-07-31T00:00:00"/>
        <d v="2014-07-22T00:00:00"/>
        <d v="2014-07-05T00:00:00"/>
        <d v="2014-06-30T00:00:00"/>
        <d v="2014-06-23T00:00:00"/>
        <d v="2014-05-25T00:00:00"/>
        <d v="2014-05-16T00:00:00"/>
        <d v="2014-05-15T00:00:00"/>
        <d v="2014-04-28T00:00:00"/>
        <d v="2014-04-24T00:00:00"/>
        <d v="2014-04-12T00:00:00"/>
        <d v="2014-04-04T00:00:00"/>
        <d v="2014-04-02T00:00:00"/>
        <d v="2014-03-09T00:00:00"/>
        <d v="2014-03-03T00:00:00"/>
        <d v="2014-02-23T00:00:00"/>
        <d v="2014-02-02T00:00:00"/>
        <d v="2014-02-01T00:00:00"/>
        <d v="2014-01-08T00:00:00"/>
      </sharedItems>
    </cacheField>
    <cacheField name="Den" numFmtId="0">
      <sharedItems containsSemiMixedTypes="0" containsString="0" containsNumber="1" containsInteger="1" minValue="1" maxValue="31"/>
    </cacheField>
    <cacheField name="Měsíc" numFmtId="0">
      <sharedItems containsSemiMixedTypes="0" containsString="0" containsNumber="1" containsInteger="1" minValue="1" maxValue="12" count="12">
        <n v="12"/>
        <n v="11"/>
        <n v="9"/>
        <n v="8"/>
        <n v="7"/>
        <n v="6"/>
        <n v="5"/>
        <n v="4"/>
        <n v="1"/>
        <n v="10"/>
        <n v="3"/>
        <n v="2"/>
      </sharedItems>
    </cacheField>
    <cacheField name="Rok" numFmtId="0">
      <sharedItems containsSemiMixedTypes="0" containsString="0" containsNumber="1" containsInteger="1" minValue="2014" maxValue="2016" count="3">
        <n v="2016"/>
        <n v="2015"/>
        <n v="2014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x v="0"/>
    <x v="0"/>
    <x v="0"/>
    <d v="2016-01-05T00:00:00"/>
    <n v="954"/>
    <n v="1346"/>
  </r>
  <r>
    <x v="0"/>
    <x v="1"/>
    <x v="1"/>
    <d v="2016-01-07T00:00:00"/>
    <n v="1541"/>
    <n v="2626"/>
  </r>
  <r>
    <x v="1"/>
    <x v="0"/>
    <x v="2"/>
    <d v="2016-01-11T00:00:00"/>
    <n v="914"/>
    <n v="1090"/>
  </r>
  <r>
    <x v="1"/>
    <x v="2"/>
    <x v="1"/>
    <d v="2016-01-13T00:00:00"/>
    <n v="3195"/>
    <n v="4509"/>
  </r>
  <r>
    <x v="2"/>
    <x v="3"/>
    <x v="1"/>
    <d v="2016-01-20T00:00:00"/>
    <n v="2397"/>
    <n v="3876"/>
  </r>
  <r>
    <x v="2"/>
    <x v="4"/>
    <x v="2"/>
    <d v="2016-01-25T00:00:00"/>
    <n v="1749"/>
    <n v="2117"/>
  </r>
  <r>
    <x v="0"/>
    <x v="1"/>
    <x v="0"/>
    <d v="2016-02-07T00:00:00"/>
    <n v="2879"/>
    <n v="3323"/>
  </r>
  <r>
    <x v="0"/>
    <x v="0"/>
    <x v="1"/>
    <d v="2016-02-09T00:00:00"/>
    <n v="1886"/>
    <n v="2634"/>
  </r>
  <r>
    <x v="1"/>
    <x v="0"/>
    <x v="2"/>
    <d v="2016-02-13T00:00:00"/>
    <n v="2987"/>
    <n v="4528"/>
  </r>
  <r>
    <x v="1"/>
    <x v="2"/>
    <x v="3"/>
    <d v="2016-02-15T00:00:00"/>
    <n v="2736"/>
    <n v="3073"/>
  </r>
  <r>
    <x v="2"/>
    <x v="3"/>
    <x v="0"/>
    <d v="2016-02-22T00:00:00"/>
    <n v="1566"/>
    <n v="2114"/>
  </r>
  <r>
    <x v="2"/>
    <x v="4"/>
    <x v="3"/>
    <d v="2016-02-27T00:00:00"/>
    <n v="2766"/>
    <n v="3316"/>
  </r>
  <r>
    <x v="0"/>
    <x v="0"/>
    <x v="0"/>
    <d v="2016-03-03T00:00:00"/>
    <n v="3192"/>
    <n v="4770"/>
  </r>
  <r>
    <x v="0"/>
    <x v="1"/>
    <x v="1"/>
    <d v="2016-03-05T00:00:00"/>
    <n v="1684"/>
    <n v="2420"/>
  </r>
  <r>
    <x v="1"/>
    <x v="2"/>
    <x v="2"/>
    <d v="2016-03-09T00:00:00"/>
    <n v="2987"/>
    <n v="3460"/>
  </r>
  <r>
    <x v="1"/>
    <x v="0"/>
    <x v="0"/>
    <d v="2016-03-11T00:00:00"/>
    <n v="1195"/>
    <n v="1979"/>
  </r>
  <r>
    <x v="2"/>
    <x v="3"/>
    <x v="1"/>
    <d v="2016-03-18T00:00:00"/>
    <n v="1189"/>
    <n v="2320"/>
  </r>
  <r>
    <x v="2"/>
    <x v="3"/>
    <x v="2"/>
    <d v="2016-03-23T00:00:00"/>
    <n v="1014"/>
    <n v="123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3">
  <r>
    <x v="0"/>
    <x v="0"/>
    <s v="Vardasova"/>
    <x v="0"/>
    <x v="0"/>
    <x v="0"/>
    <n v="25.45"/>
    <x v="0"/>
    <d v="2016-12-23T00:00:00"/>
  </r>
  <r>
    <x v="1"/>
    <x v="1"/>
    <s v="Pelejovická"/>
    <x v="0"/>
    <x v="1"/>
    <x v="1"/>
    <n v="45.75"/>
    <x v="0"/>
    <d v="2016-11-04T00:00:00"/>
  </r>
  <r>
    <x v="2"/>
    <x v="2"/>
    <s v="Švábovská"/>
    <x v="1"/>
    <x v="2"/>
    <x v="2"/>
    <n v="27.22"/>
    <x v="1"/>
    <d v="2016-09-23T00:00:00"/>
  </r>
  <r>
    <x v="2"/>
    <x v="3"/>
    <s v="Okružní"/>
    <x v="0"/>
    <x v="1"/>
    <x v="3"/>
    <n v="29.6"/>
    <x v="2"/>
    <d v="2016-08-16T00:00:00"/>
  </r>
  <r>
    <x v="1"/>
    <x v="1"/>
    <s v="Pelejovická"/>
    <x v="1"/>
    <x v="2"/>
    <x v="4"/>
    <n v="58.59"/>
    <x v="1"/>
    <d v="2016-07-26T00:00:00"/>
  </r>
  <r>
    <x v="1"/>
    <x v="4"/>
    <s v="Strakonická"/>
    <x v="1"/>
    <x v="3"/>
    <x v="5"/>
    <n v="7.69"/>
    <x v="0"/>
    <d v="2016-07-24T00:00:00"/>
  </r>
  <r>
    <x v="2"/>
    <x v="3"/>
    <s v="Okružní"/>
    <x v="0"/>
    <x v="0"/>
    <x v="6"/>
    <n v="74.349999999999994"/>
    <x v="1"/>
    <d v="2016-07-18T00:00:00"/>
  </r>
  <r>
    <x v="3"/>
    <x v="5"/>
    <s v="Údolní"/>
    <x v="0"/>
    <x v="0"/>
    <x v="7"/>
    <n v="14.47"/>
    <x v="2"/>
    <d v="2016-07-15T00:00:00"/>
  </r>
  <r>
    <x v="1"/>
    <x v="6"/>
    <s v="Bezděkova"/>
    <x v="1"/>
    <x v="4"/>
    <x v="8"/>
    <n v="25.12"/>
    <x v="2"/>
    <d v="2016-06-19T00:00:00"/>
  </r>
  <r>
    <x v="1"/>
    <x v="1"/>
    <s v="Pelejovická"/>
    <x v="0"/>
    <x v="0"/>
    <x v="9"/>
    <n v="56.39"/>
    <x v="2"/>
    <d v="2016-06-06T00:00:00"/>
  </r>
  <r>
    <x v="3"/>
    <x v="5"/>
    <s v="Údolní"/>
    <x v="1"/>
    <x v="4"/>
    <x v="10"/>
    <n v="24.22"/>
    <x v="2"/>
    <d v="2016-05-30T00:00:00"/>
  </r>
  <r>
    <x v="3"/>
    <x v="5"/>
    <s v="Údolní"/>
    <x v="0"/>
    <x v="0"/>
    <x v="11"/>
    <n v="34.43"/>
    <x v="2"/>
    <d v="2016-05-27T00:00:00"/>
  </r>
  <r>
    <x v="2"/>
    <x v="2"/>
    <s v="Švábovská"/>
    <x v="0"/>
    <x v="0"/>
    <x v="12"/>
    <n v="11.98"/>
    <x v="3"/>
    <d v="2016-05-22T00:00:00"/>
  </r>
  <r>
    <x v="1"/>
    <x v="6"/>
    <s v="Bezděkova"/>
    <x v="0"/>
    <x v="1"/>
    <x v="13"/>
    <n v="23.92"/>
    <x v="0"/>
    <d v="2016-05-19T00:00:00"/>
  </r>
  <r>
    <x v="3"/>
    <x v="7"/>
    <s v="Čechyňská"/>
    <x v="1"/>
    <x v="4"/>
    <x v="14"/>
    <n v="11.66"/>
    <x v="3"/>
    <d v="2016-05-05T00:00:00"/>
  </r>
  <r>
    <x v="1"/>
    <x v="4"/>
    <s v="Strakonická"/>
    <x v="1"/>
    <x v="4"/>
    <x v="15"/>
    <n v="4.78"/>
    <x v="3"/>
    <d v="2016-04-19T00:00:00"/>
  </r>
  <r>
    <x v="2"/>
    <x v="3"/>
    <s v="Okružní"/>
    <x v="1"/>
    <x v="2"/>
    <x v="16"/>
    <n v="75.599999999999994"/>
    <x v="3"/>
    <d v="2016-04-14T00:00:00"/>
  </r>
  <r>
    <x v="2"/>
    <x v="3"/>
    <s v="Okružní"/>
    <x v="1"/>
    <x v="2"/>
    <x v="17"/>
    <n v="87.7"/>
    <x v="2"/>
    <d v="2016-01-01T00:00:00"/>
  </r>
  <r>
    <x v="2"/>
    <x v="3"/>
    <s v="Okružní"/>
    <x v="1"/>
    <x v="4"/>
    <x v="18"/>
    <n v="13.75"/>
    <x v="3"/>
    <d v="2015-12-18T00:00:00"/>
  </r>
  <r>
    <x v="3"/>
    <x v="5"/>
    <s v="Údolní"/>
    <x v="1"/>
    <x v="3"/>
    <x v="10"/>
    <n v="29.36"/>
    <x v="2"/>
    <d v="2015-12-06T00:00:00"/>
  </r>
  <r>
    <x v="1"/>
    <x v="1"/>
    <s v="Pelejovická"/>
    <x v="0"/>
    <x v="1"/>
    <x v="19"/>
    <n v="4.1900000000000004"/>
    <x v="3"/>
    <d v="2015-12-02T00:00:00"/>
  </r>
  <r>
    <x v="2"/>
    <x v="3"/>
    <s v="Okružní"/>
    <x v="1"/>
    <x v="3"/>
    <x v="20"/>
    <n v="10.49"/>
    <x v="0"/>
    <d v="2015-11-21T00:00:00"/>
  </r>
  <r>
    <x v="1"/>
    <x v="1"/>
    <s v="Pelejovická"/>
    <x v="1"/>
    <x v="3"/>
    <x v="21"/>
    <n v="58.02"/>
    <x v="3"/>
    <d v="2015-11-17T00:00:00"/>
  </r>
  <r>
    <x v="3"/>
    <x v="5"/>
    <s v="Údolní"/>
    <x v="1"/>
    <x v="3"/>
    <x v="22"/>
    <n v="59.42"/>
    <x v="0"/>
    <d v="2015-10-25T00:00:00"/>
  </r>
  <r>
    <x v="2"/>
    <x v="3"/>
    <s v="Okružní"/>
    <x v="1"/>
    <x v="4"/>
    <x v="23"/>
    <n v="17.34"/>
    <x v="0"/>
    <d v="2015-10-22T00:00:00"/>
  </r>
  <r>
    <x v="2"/>
    <x v="2"/>
    <s v="Švábovská"/>
    <x v="1"/>
    <x v="4"/>
    <x v="24"/>
    <n v="13.46"/>
    <x v="1"/>
    <d v="2015-10-07T00:00:00"/>
  </r>
  <r>
    <x v="1"/>
    <x v="1"/>
    <s v="Pelejovická"/>
    <x v="0"/>
    <x v="0"/>
    <x v="25"/>
    <n v="44.41"/>
    <x v="3"/>
    <d v="2015-10-01T00:00:00"/>
  </r>
  <r>
    <x v="1"/>
    <x v="4"/>
    <s v="Strakonická"/>
    <x v="1"/>
    <x v="2"/>
    <x v="26"/>
    <n v="39.69"/>
    <x v="2"/>
    <d v="2015-09-29T00:00:00"/>
  </r>
  <r>
    <x v="2"/>
    <x v="3"/>
    <s v="Okružní"/>
    <x v="1"/>
    <x v="4"/>
    <x v="27"/>
    <n v="0.3"/>
    <x v="3"/>
    <d v="2015-09-23T00:00:00"/>
  </r>
  <r>
    <x v="3"/>
    <x v="7"/>
    <s v="Čechyňská"/>
    <x v="1"/>
    <x v="2"/>
    <x v="28"/>
    <n v="50.46"/>
    <x v="0"/>
    <d v="2015-09-23T00:00:00"/>
  </r>
  <r>
    <x v="3"/>
    <x v="7"/>
    <s v="Čechyňská"/>
    <x v="1"/>
    <x v="4"/>
    <x v="29"/>
    <n v="21.53"/>
    <x v="1"/>
    <d v="2015-09-16T00:00:00"/>
  </r>
  <r>
    <x v="1"/>
    <x v="6"/>
    <s v="Bezděkova"/>
    <x v="0"/>
    <x v="0"/>
    <x v="30"/>
    <n v="77.349999999999994"/>
    <x v="1"/>
    <d v="2015-09-01T00:00:00"/>
  </r>
  <r>
    <x v="1"/>
    <x v="1"/>
    <s v="Pelejovická"/>
    <x v="1"/>
    <x v="4"/>
    <x v="31"/>
    <n v="25.42"/>
    <x v="2"/>
    <d v="2015-08-24T00:00:00"/>
  </r>
  <r>
    <x v="2"/>
    <x v="3"/>
    <s v="Okružní"/>
    <x v="1"/>
    <x v="3"/>
    <x v="32"/>
    <n v="37.049999999999997"/>
    <x v="2"/>
    <d v="2015-08-11T00:00:00"/>
  </r>
  <r>
    <x v="1"/>
    <x v="4"/>
    <s v="Strakonická"/>
    <x v="1"/>
    <x v="3"/>
    <x v="33"/>
    <n v="64.31"/>
    <x v="2"/>
    <d v="2015-08-05T00:00:00"/>
  </r>
  <r>
    <x v="0"/>
    <x v="0"/>
    <s v="Vardasova"/>
    <x v="1"/>
    <x v="2"/>
    <x v="34"/>
    <n v="26.46"/>
    <x v="1"/>
    <d v="2015-07-30T00:00:00"/>
  </r>
  <r>
    <x v="1"/>
    <x v="4"/>
    <s v="Strakonická"/>
    <x v="1"/>
    <x v="3"/>
    <x v="35"/>
    <n v="69.2"/>
    <x v="3"/>
    <d v="2015-07-18T00:00:00"/>
  </r>
  <r>
    <x v="2"/>
    <x v="3"/>
    <s v="Okružní"/>
    <x v="1"/>
    <x v="3"/>
    <x v="36"/>
    <n v="1.4"/>
    <x v="0"/>
    <d v="2015-07-13T00:00:00"/>
  </r>
  <r>
    <x v="3"/>
    <x v="7"/>
    <s v="Čechyňská"/>
    <x v="1"/>
    <x v="3"/>
    <x v="37"/>
    <n v="34.950000000000003"/>
    <x v="0"/>
    <d v="2015-06-28T00:00:00"/>
  </r>
  <r>
    <x v="1"/>
    <x v="6"/>
    <s v="Bezděkova"/>
    <x v="0"/>
    <x v="1"/>
    <x v="38"/>
    <n v="64.290000000000006"/>
    <x v="0"/>
    <d v="2015-06-27T00:00:00"/>
  </r>
  <r>
    <x v="1"/>
    <x v="1"/>
    <s v="Pelejovická"/>
    <x v="1"/>
    <x v="2"/>
    <x v="6"/>
    <n v="72.010000000000005"/>
    <x v="1"/>
    <d v="2015-06-27T00:00:00"/>
  </r>
  <r>
    <x v="0"/>
    <x v="8"/>
    <s v="Trnkovecká"/>
    <x v="0"/>
    <x v="1"/>
    <x v="39"/>
    <n v="58.6"/>
    <x v="2"/>
    <d v="2015-06-26T00:00:00"/>
  </r>
  <r>
    <x v="3"/>
    <x v="7"/>
    <s v="Čechyňská"/>
    <x v="1"/>
    <x v="3"/>
    <x v="30"/>
    <n v="7.69"/>
    <x v="1"/>
    <d v="2015-06-14T00:00:00"/>
  </r>
  <r>
    <x v="1"/>
    <x v="4"/>
    <s v="Strakonická"/>
    <x v="1"/>
    <x v="4"/>
    <x v="40"/>
    <n v="1.5"/>
    <x v="3"/>
    <d v="2015-06-12T00:00:00"/>
  </r>
  <r>
    <x v="1"/>
    <x v="4"/>
    <s v="Strakonická"/>
    <x v="1"/>
    <x v="3"/>
    <x v="41"/>
    <n v="19.57"/>
    <x v="0"/>
    <d v="2015-06-11T00:00:00"/>
  </r>
  <r>
    <x v="3"/>
    <x v="5"/>
    <s v="Údolní"/>
    <x v="0"/>
    <x v="0"/>
    <x v="23"/>
    <n v="88.32"/>
    <x v="2"/>
    <d v="2015-06-06T00:00:00"/>
  </r>
  <r>
    <x v="0"/>
    <x v="8"/>
    <s v="Trnkovecká"/>
    <x v="1"/>
    <x v="2"/>
    <x v="42"/>
    <n v="2.46"/>
    <x v="1"/>
    <d v="2015-06-05T00:00:00"/>
  </r>
  <r>
    <x v="0"/>
    <x v="8"/>
    <s v="Trnkovecká"/>
    <x v="0"/>
    <x v="0"/>
    <x v="43"/>
    <n v="53.39"/>
    <x v="2"/>
    <d v="2015-06-04T00:00:00"/>
  </r>
  <r>
    <x v="1"/>
    <x v="1"/>
    <s v="Pelejovická"/>
    <x v="1"/>
    <x v="3"/>
    <x v="44"/>
    <n v="41.24"/>
    <x v="2"/>
    <d v="2015-05-19T00:00:00"/>
  </r>
  <r>
    <x v="1"/>
    <x v="1"/>
    <s v="Pelejovická"/>
    <x v="1"/>
    <x v="2"/>
    <x v="45"/>
    <n v="33.64"/>
    <x v="3"/>
    <d v="2015-05-05T00:00:00"/>
  </r>
  <r>
    <x v="2"/>
    <x v="2"/>
    <s v="Švábovská"/>
    <x v="0"/>
    <x v="0"/>
    <x v="46"/>
    <n v="43.41"/>
    <x v="2"/>
    <d v="2015-05-01T00:00:00"/>
  </r>
  <r>
    <x v="2"/>
    <x v="3"/>
    <s v="Okružní"/>
    <x v="1"/>
    <x v="4"/>
    <x v="47"/>
    <n v="19.14"/>
    <x v="1"/>
    <d v="2015-04-25T00:00:00"/>
  </r>
  <r>
    <x v="2"/>
    <x v="2"/>
    <s v="Švábovská"/>
    <x v="0"/>
    <x v="0"/>
    <x v="48"/>
    <n v="91.32"/>
    <x v="1"/>
    <d v="2015-04-21T00:00:00"/>
  </r>
  <r>
    <x v="2"/>
    <x v="2"/>
    <s v="Švábovská"/>
    <x v="1"/>
    <x v="3"/>
    <x v="49"/>
    <n v="32.15"/>
    <x v="1"/>
    <d v="2015-04-20T00:00:00"/>
  </r>
  <r>
    <x v="1"/>
    <x v="1"/>
    <s v="Pelejovická"/>
    <x v="1"/>
    <x v="2"/>
    <x v="50"/>
    <n v="26.46"/>
    <x v="1"/>
    <d v="2015-04-20T00:00:00"/>
  </r>
  <r>
    <x v="2"/>
    <x v="2"/>
    <s v="Švábovská"/>
    <x v="1"/>
    <x v="4"/>
    <x v="51"/>
    <n v="21.23"/>
    <x v="0"/>
    <d v="2015-04-10T00:00:00"/>
  </r>
  <r>
    <x v="2"/>
    <x v="3"/>
    <s v="Okružní"/>
    <x v="1"/>
    <x v="2"/>
    <x v="52"/>
    <n v="80.89"/>
    <x v="2"/>
    <d v="2015-04-04T00:00:00"/>
  </r>
  <r>
    <x v="1"/>
    <x v="1"/>
    <s v="Pelejovická"/>
    <x v="1"/>
    <x v="4"/>
    <x v="6"/>
    <n v="2.39"/>
    <x v="1"/>
    <d v="2015-03-13T00:00:00"/>
  </r>
  <r>
    <x v="0"/>
    <x v="8"/>
    <s v="Trnkovecká"/>
    <x v="1"/>
    <x v="3"/>
    <x v="37"/>
    <n v="49.63"/>
    <x v="0"/>
    <d v="2015-03-08T00:00:00"/>
  </r>
  <r>
    <x v="1"/>
    <x v="6"/>
    <s v="Bezděkova"/>
    <x v="0"/>
    <x v="1"/>
    <x v="28"/>
    <n v="24.52"/>
    <x v="3"/>
    <d v="2015-03-03T00:00:00"/>
  </r>
  <r>
    <x v="3"/>
    <x v="7"/>
    <s v="Čechyňská"/>
    <x v="1"/>
    <x v="4"/>
    <x v="53"/>
    <n v="10.17"/>
    <x v="2"/>
    <d v="2015-02-21T00:00:00"/>
  </r>
  <r>
    <x v="1"/>
    <x v="1"/>
    <s v="Pelejovická"/>
    <x v="1"/>
    <x v="3"/>
    <x v="54"/>
    <n v="1.4"/>
    <x v="1"/>
    <d v="2015-02-17T00:00:00"/>
  </r>
  <r>
    <x v="0"/>
    <x v="8"/>
    <s v="Trnkovecká"/>
    <x v="1"/>
    <x v="3"/>
    <x v="55"/>
    <n v="17.48"/>
    <x v="1"/>
    <d v="2015-02-12T00:00:00"/>
  </r>
  <r>
    <x v="0"/>
    <x v="8"/>
    <s v="Trnkovecká"/>
    <x v="1"/>
    <x v="3"/>
    <x v="37"/>
    <n v="37.75"/>
    <x v="3"/>
    <d v="2015-02-05T00:00:00"/>
  </r>
  <r>
    <x v="0"/>
    <x v="0"/>
    <s v="Vardasova"/>
    <x v="0"/>
    <x v="0"/>
    <x v="56"/>
    <n v="72.36"/>
    <x v="2"/>
    <d v="2015-01-27T00:00:00"/>
  </r>
  <r>
    <x v="2"/>
    <x v="3"/>
    <s v="Okružní"/>
    <x v="1"/>
    <x v="3"/>
    <x v="57"/>
    <n v="29.36"/>
    <x v="2"/>
    <d v="2015-01-24T00:00:00"/>
  </r>
  <r>
    <x v="1"/>
    <x v="4"/>
    <s v="Strakonická"/>
    <x v="0"/>
    <x v="1"/>
    <x v="47"/>
    <n v="58.6"/>
    <x v="0"/>
    <d v="2015-01-19T00:00:00"/>
  </r>
  <r>
    <x v="3"/>
    <x v="5"/>
    <s v="Údolní"/>
    <x v="0"/>
    <x v="0"/>
    <x v="58"/>
    <n v="15.47"/>
    <x v="3"/>
    <d v="2015-01-09T00:00:00"/>
  </r>
  <r>
    <x v="2"/>
    <x v="2"/>
    <s v="Švábovská"/>
    <x v="1"/>
    <x v="2"/>
    <x v="59"/>
    <n v="86.37"/>
    <x v="3"/>
    <d v="2015-01-02T00:00:00"/>
  </r>
  <r>
    <x v="3"/>
    <x v="7"/>
    <s v="Čechyňská"/>
    <x v="0"/>
    <x v="1"/>
    <x v="28"/>
    <n v="67.87"/>
    <x v="0"/>
    <d v="2014-12-15T00:00:00"/>
  </r>
  <r>
    <x v="0"/>
    <x v="8"/>
    <s v="Trnkovecká"/>
    <x v="0"/>
    <x v="0"/>
    <x v="6"/>
    <n v="52.4"/>
    <x v="3"/>
    <d v="2014-11-13T00:00:00"/>
  </r>
  <r>
    <x v="3"/>
    <x v="7"/>
    <s v="Čechyňská"/>
    <x v="1"/>
    <x v="4"/>
    <x v="42"/>
    <n v="14.05"/>
    <x v="2"/>
    <d v="2014-11-13T00:00:00"/>
  </r>
  <r>
    <x v="2"/>
    <x v="2"/>
    <s v="Švábovská"/>
    <x v="0"/>
    <x v="1"/>
    <x v="60"/>
    <n v="33.49"/>
    <x v="1"/>
    <d v="2014-11-08T00:00:00"/>
  </r>
  <r>
    <x v="1"/>
    <x v="6"/>
    <s v="Bezděkova"/>
    <x v="1"/>
    <x v="2"/>
    <x v="61"/>
    <n v="60.48"/>
    <x v="2"/>
    <d v="2014-10-20T00:00:00"/>
  </r>
  <r>
    <x v="3"/>
    <x v="5"/>
    <s v="Údolní"/>
    <x v="0"/>
    <x v="1"/>
    <x v="62"/>
    <n v="3.89"/>
    <x v="0"/>
    <d v="2014-10-14T00:00:00"/>
  </r>
  <r>
    <x v="1"/>
    <x v="6"/>
    <s v="Bezděkova"/>
    <x v="1"/>
    <x v="2"/>
    <x v="63"/>
    <n v="55"/>
    <x v="3"/>
    <d v="2014-10-14T00:00:00"/>
  </r>
  <r>
    <x v="1"/>
    <x v="6"/>
    <s v="Bezděkova"/>
    <x v="0"/>
    <x v="0"/>
    <x v="64"/>
    <n v="95.81"/>
    <x v="1"/>
    <d v="2014-10-02T00:00:00"/>
  </r>
  <r>
    <x v="1"/>
    <x v="4"/>
    <s v="Strakonická"/>
    <x v="0"/>
    <x v="1"/>
    <x v="65"/>
    <n v="27.21"/>
    <x v="0"/>
    <d v="2014-09-16T00:00:00"/>
  </r>
  <r>
    <x v="0"/>
    <x v="8"/>
    <s v="Trnkovecká"/>
    <x v="1"/>
    <x v="4"/>
    <x v="66"/>
    <n v="7.48"/>
    <x v="0"/>
    <d v="2014-09-13T00:00:00"/>
  </r>
  <r>
    <x v="1"/>
    <x v="1"/>
    <s v="Pelejovická"/>
    <x v="1"/>
    <x v="4"/>
    <x v="67"/>
    <n v="22.43"/>
    <x v="1"/>
    <d v="2014-09-03T00:00:00"/>
  </r>
  <r>
    <x v="3"/>
    <x v="7"/>
    <s v="Čechyňská"/>
    <x v="0"/>
    <x v="1"/>
    <x v="68"/>
    <n v="38.270000000000003"/>
    <x v="3"/>
    <d v="2014-09-01T00:00:00"/>
  </r>
  <r>
    <x v="2"/>
    <x v="2"/>
    <s v="Švábovská"/>
    <x v="1"/>
    <x v="2"/>
    <x v="69"/>
    <n v="88.83"/>
    <x v="2"/>
    <d v="2014-08-23T00:00:00"/>
  </r>
  <r>
    <x v="0"/>
    <x v="8"/>
    <s v="Trnkovecká"/>
    <x v="1"/>
    <x v="4"/>
    <x v="42"/>
    <n v="24.82"/>
    <x v="1"/>
    <d v="2014-08-16T00:00:00"/>
  </r>
  <r>
    <x v="3"/>
    <x v="5"/>
    <s v="Údolní"/>
    <x v="1"/>
    <x v="4"/>
    <x v="70"/>
    <n v="2.39"/>
    <x v="3"/>
    <d v="2014-08-10T00:00:00"/>
  </r>
  <r>
    <x v="2"/>
    <x v="2"/>
    <s v="Švábovská"/>
    <x v="0"/>
    <x v="1"/>
    <x v="71"/>
    <n v="1.79"/>
    <x v="0"/>
    <d v="2014-07-31T00:00:00"/>
  </r>
  <r>
    <x v="1"/>
    <x v="4"/>
    <s v="Strakonická"/>
    <x v="0"/>
    <x v="1"/>
    <x v="72"/>
    <n v="37.08"/>
    <x v="1"/>
    <d v="2014-07-22T00:00:00"/>
  </r>
  <r>
    <x v="3"/>
    <x v="5"/>
    <s v="Údolní"/>
    <x v="1"/>
    <x v="4"/>
    <x v="73"/>
    <n v="17.940000000000001"/>
    <x v="0"/>
    <d v="2014-07-05T00:00:00"/>
  </r>
  <r>
    <x v="2"/>
    <x v="2"/>
    <s v="Švábovská"/>
    <x v="1"/>
    <x v="2"/>
    <x v="42"/>
    <n v="94.31"/>
    <x v="3"/>
    <d v="2014-06-30T00:00:00"/>
  </r>
  <r>
    <x v="3"/>
    <x v="7"/>
    <s v="Čechyňská"/>
    <x v="1"/>
    <x v="2"/>
    <x v="44"/>
    <n v="17.96"/>
    <x v="1"/>
    <d v="2014-06-23T00:00:00"/>
  </r>
  <r>
    <x v="3"/>
    <x v="5"/>
    <s v="Údolní"/>
    <x v="0"/>
    <x v="0"/>
    <x v="74"/>
    <n v="6.49"/>
    <x v="0"/>
    <d v="2014-05-25T00:00:00"/>
  </r>
  <r>
    <x v="0"/>
    <x v="8"/>
    <s v="Trnkovecká"/>
    <x v="0"/>
    <x v="0"/>
    <x v="75"/>
    <n v="2"/>
    <x v="0"/>
    <d v="2014-05-16T00:00:00"/>
  </r>
  <r>
    <x v="2"/>
    <x v="2"/>
    <s v="Švábovská"/>
    <x v="1"/>
    <x v="4"/>
    <x v="76"/>
    <n v="8.9700000000000006"/>
    <x v="1"/>
    <d v="2014-05-15T00:00:00"/>
  </r>
  <r>
    <x v="1"/>
    <x v="4"/>
    <s v="Strakonická"/>
    <x v="0"/>
    <x v="0"/>
    <x v="77"/>
    <n v="4.99"/>
    <x v="2"/>
    <d v="2014-04-28T00:00:00"/>
  </r>
  <r>
    <x v="1"/>
    <x v="6"/>
    <s v="Bezděkova"/>
    <x v="1"/>
    <x v="3"/>
    <x v="78"/>
    <n v="12.58"/>
    <x v="2"/>
    <d v="2014-04-24T00:00:00"/>
  </r>
  <r>
    <x v="3"/>
    <x v="7"/>
    <s v="Čechyňská"/>
    <x v="1"/>
    <x v="3"/>
    <x v="79"/>
    <n v="1.4"/>
    <x v="0"/>
    <d v="2014-04-12T00:00:00"/>
  </r>
  <r>
    <x v="2"/>
    <x v="2"/>
    <s v="Švábovská"/>
    <x v="1"/>
    <x v="3"/>
    <x v="69"/>
    <n v="39.14"/>
    <x v="0"/>
    <d v="2014-04-04T00:00:00"/>
  </r>
  <r>
    <x v="3"/>
    <x v="5"/>
    <s v="Údolní"/>
    <x v="0"/>
    <x v="0"/>
    <x v="37"/>
    <n v="59.88"/>
    <x v="3"/>
    <d v="2014-04-02T00:00:00"/>
  </r>
  <r>
    <x v="0"/>
    <x v="8"/>
    <s v="Trnkovecká"/>
    <x v="1"/>
    <x v="2"/>
    <x v="12"/>
    <n v="75.98"/>
    <x v="0"/>
    <d v="2014-03-09T00:00:00"/>
  </r>
  <r>
    <x v="2"/>
    <x v="2"/>
    <s v="Švábovská"/>
    <x v="1"/>
    <x v="4"/>
    <x v="80"/>
    <n v="25.71"/>
    <x v="1"/>
    <d v="2014-03-03T00:00:00"/>
  </r>
  <r>
    <x v="3"/>
    <x v="5"/>
    <s v="Údolní"/>
    <x v="1"/>
    <x v="2"/>
    <x v="81"/>
    <n v="30.81"/>
    <x v="0"/>
    <d v="2014-02-23T00:00:00"/>
  </r>
  <r>
    <x v="3"/>
    <x v="5"/>
    <s v="Údolní"/>
    <x v="1"/>
    <x v="4"/>
    <x v="82"/>
    <n v="6.28"/>
    <x v="0"/>
    <d v="2014-02-02T00:00:00"/>
  </r>
  <r>
    <x v="0"/>
    <x v="8"/>
    <s v="Trnkovecká"/>
    <x v="1"/>
    <x v="3"/>
    <x v="83"/>
    <n v="38.450000000000003"/>
    <x v="2"/>
    <d v="2014-02-01T00:00:00"/>
  </r>
  <r>
    <x v="1"/>
    <x v="4"/>
    <s v="Strakonická"/>
    <x v="1"/>
    <x v="3"/>
    <x v="84"/>
    <n v="46.13"/>
    <x v="3"/>
    <d v="2014-01-08T00:00: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3">
  <r>
    <s v="Moravskoslezský"/>
    <x v="0"/>
    <s v="Vardasova"/>
    <s v="Ovoce"/>
    <x v="0"/>
    <n v="0.54"/>
    <n v="25.45"/>
    <s v="Robert"/>
    <x v="0"/>
    <n v="23"/>
    <x v="0"/>
    <x v="0"/>
  </r>
  <r>
    <s v="Jihočeský"/>
    <x v="1"/>
    <s v="Pelejovická"/>
    <s v="Ovoce"/>
    <x v="1"/>
    <n v="4.5"/>
    <n v="45.75"/>
    <s v="Robert"/>
    <x v="1"/>
    <n v="4"/>
    <x v="1"/>
    <x v="0"/>
  </r>
  <r>
    <s v="Vysočina"/>
    <x v="2"/>
    <s v="Švábovská"/>
    <s v="Zelenina"/>
    <x v="2"/>
    <n v="3.99"/>
    <n v="27.22"/>
    <s v="Karel"/>
    <x v="2"/>
    <n v="23"/>
    <x v="2"/>
    <x v="0"/>
  </r>
  <r>
    <s v="Vysočina"/>
    <x v="3"/>
    <s v="Okružní"/>
    <s v="Ovoce"/>
    <x v="1"/>
    <n v="0.52"/>
    <n v="29.6"/>
    <s v="Ivana"/>
    <x v="3"/>
    <n v="16"/>
    <x v="3"/>
    <x v="0"/>
  </r>
  <r>
    <s v="Jihočeský"/>
    <x v="1"/>
    <s v="Pelejovická"/>
    <s v="Zelenina"/>
    <x v="2"/>
    <n v="0.53"/>
    <n v="58.59"/>
    <s v="Karel"/>
    <x v="4"/>
    <n v="26"/>
    <x v="4"/>
    <x v="0"/>
  </r>
  <r>
    <s v="Jihočeský"/>
    <x v="4"/>
    <s v="Strakonická"/>
    <s v="Zelenina"/>
    <x v="3"/>
    <n v="0.56000000000000005"/>
    <n v="7.69"/>
    <s v="Robert"/>
    <x v="5"/>
    <n v="24"/>
    <x v="4"/>
    <x v="0"/>
  </r>
  <r>
    <s v="Vysočina"/>
    <x v="3"/>
    <s v="Okružní"/>
    <s v="Ovoce"/>
    <x v="0"/>
    <n v="0.75"/>
    <n v="74.349999999999994"/>
    <s v="Karel"/>
    <x v="6"/>
    <n v="18"/>
    <x v="4"/>
    <x v="0"/>
  </r>
  <r>
    <s v="Jihomoravský"/>
    <x v="5"/>
    <s v="Údolní"/>
    <s v="Ovoce"/>
    <x v="0"/>
    <n v="0.21"/>
    <n v="14.47"/>
    <s v="Ivana"/>
    <x v="7"/>
    <n v="15"/>
    <x v="4"/>
    <x v="0"/>
  </r>
  <r>
    <s v="Jihočeský"/>
    <x v="6"/>
    <s v="Bezděkova"/>
    <s v="Zelenina"/>
    <x v="4"/>
    <n v="3.82"/>
    <n v="25.12"/>
    <s v="Ivana"/>
    <x v="8"/>
    <n v="19"/>
    <x v="5"/>
    <x v="0"/>
  </r>
  <r>
    <s v="Jihočeský"/>
    <x v="1"/>
    <s v="Pelejovická"/>
    <s v="Ovoce"/>
    <x v="0"/>
    <n v="2.41"/>
    <n v="56.39"/>
    <s v="Ivana"/>
    <x v="9"/>
    <n v="6"/>
    <x v="5"/>
    <x v="0"/>
  </r>
  <r>
    <s v="Jihomoravský"/>
    <x v="5"/>
    <s v="Údolní"/>
    <s v="Zelenina"/>
    <x v="4"/>
    <n v="0.09"/>
    <n v="24.22"/>
    <s v="Ivana"/>
    <x v="10"/>
    <n v="30"/>
    <x v="6"/>
    <x v="0"/>
  </r>
  <r>
    <s v="Jihomoravský"/>
    <x v="5"/>
    <s v="Údolní"/>
    <s v="Ovoce"/>
    <x v="0"/>
    <n v="1.17"/>
    <n v="34.43"/>
    <s v="Ivana"/>
    <x v="11"/>
    <n v="27"/>
    <x v="6"/>
    <x v="0"/>
  </r>
  <r>
    <s v="Vysočina"/>
    <x v="2"/>
    <s v="Švábovská"/>
    <s v="Ovoce"/>
    <x v="0"/>
    <n v="0.94"/>
    <n v="11.98"/>
    <s v="Lenka"/>
    <x v="12"/>
    <n v="22"/>
    <x v="6"/>
    <x v="0"/>
  </r>
  <r>
    <s v="Jihočeský"/>
    <x v="6"/>
    <s v="Bezděkova"/>
    <s v="Ovoce"/>
    <x v="1"/>
    <n v="1.49"/>
    <n v="23.92"/>
    <s v="Robert"/>
    <x v="13"/>
    <n v="19"/>
    <x v="6"/>
    <x v="0"/>
  </r>
  <r>
    <s v="Jihomoravský"/>
    <x v="7"/>
    <s v="Čechyňská"/>
    <s v="Zelenina"/>
    <x v="4"/>
    <n v="1.89"/>
    <n v="11.66"/>
    <s v="Lenka"/>
    <x v="14"/>
    <n v="5"/>
    <x v="6"/>
    <x v="0"/>
  </r>
  <r>
    <s v="Jihočeský"/>
    <x v="4"/>
    <s v="Strakonická"/>
    <s v="Zelenina"/>
    <x v="4"/>
    <n v="0.88"/>
    <n v="4.78"/>
    <s v="Lenka"/>
    <x v="15"/>
    <n v="19"/>
    <x v="7"/>
    <x v="0"/>
  </r>
  <r>
    <s v="Vysočina"/>
    <x v="3"/>
    <s v="Okružní"/>
    <s v="Zelenina"/>
    <x v="2"/>
    <n v="0.89"/>
    <n v="75.599999999999994"/>
    <s v="Lenka"/>
    <x v="16"/>
    <n v="14"/>
    <x v="7"/>
    <x v="0"/>
  </r>
  <r>
    <s v="Vysočina"/>
    <x v="3"/>
    <s v="Okružní"/>
    <s v="Zelenina"/>
    <x v="2"/>
    <n v="7.0000000000000007E-2"/>
    <n v="87.7"/>
    <s v="Ivana"/>
    <x v="17"/>
    <n v="1"/>
    <x v="8"/>
    <x v="0"/>
  </r>
  <r>
    <s v="Vysočina"/>
    <x v="3"/>
    <s v="Okružní"/>
    <s v="Zelenina"/>
    <x v="4"/>
    <n v="0.28000000000000003"/>
    <n v="13.75"/>
    <s v="Lenka"/>
    <x v="18"/>
    <n v="18"/>
    <x v="0"/>
    <x v="1"/>
  </r>
  <r>
    <s v="Jihomoravský"/>
    <x v="5"/>
    <s v="Údolní"/>
    <s v="Zelenina"/>
    <x v="3"/>
    <n v="0.09"/>
    <n v="29.36"/>
    <s v="Ivana"/>
    <x v="19"/>
    <n v="6"/>
    <x v="0"/>
    <x v="1"/>
  </r>
  <r>
    <s v="Jihočeský"/>
    <x v="1"/>
    <s v="Pelejovická"/>
    <s v="Ovoce"/>
    <x v="1"/>
    <n v="0.71"/>
    <n v="4.1900000000000004"/>
    <s v="Lenka"/>
    <x v="20"/>
    <n v="2"/>
    <x v="0"/>
    <x v="1"/>
  </r>
  <r>
    <s v="Vysočina"/>
    <x v="3"/>
    <s v="Okružní"/>
    <s v="Zelenina"/>
    <x v="3"/>
    <n v="1.52"/>
    <n v="10.49"/>
    <s v="Robert"/>
    <x v="21"/>
    <n v="21"/>
    <x v="1"/>
    <x v="1"/>
  </r>
  <r>
    <s v="Jihočeský"/>
    <x v="1"/>
    <s v="Pelejovická"/>
    <s v="Zelenina"/>
    <x v="3"/>
    <n v="1.06"/>
    <n v="58.02"/>
    <s v="Lenka"/>
    <x v="22"/>
    <n v="17"/>
    <x v="1"/>
    <x v="1"/>
  </r>
  <r>
    <s v="Jihomoravský"/>
    <x v="5"/>
    <s v="Údolní"/>
    <s v="Zelenina"/>
    <x v="3"/>
    <n v="1.76"/>
    <n v="59.42"/>
    <s v="Robert"/>
    <x v="23"/>
    <n v="25"/>
    <x v="9"/>
    <x v="1"/>
  </r>
  <r>
    <s v="Vysočina"/>
    <x v="3"/>
    <s v="Okružní"/>
    <s v="Zelenina"/>
    <x v="4"/>
    <n v="0.17"/>
    <n v="17.34"/>
    <s v="Robert"/>
    <x v="24"/>
    <n v="22"/>
    <x v="9"/>
    <x v="1"/>
  </r>
  <r>
    <s v="Vysočina"/>
    <x v="2"/>
    <s v="Švábovská"/>
    <s v="Zelenina"/>
    <x v="4"/>
    <n v="0.25"/>
    <n v="13.46"/>
    <s v="Karel"/>
    <x v="25"/>
    <n v="7"/>
    <x v="9"/>
    <x v="1"/>
  </r>
  <r>
    <s v="Jihočeský"/>
    <x v="1"/>
    <s v="Pelejovická"/>
    <s v="Ovoce"/>
    <x v="0"/>
    <n v="0.72"/>
    <n v="44.41"/>
    <s v="Lenka"/>
    <x v="26"/>
    <n v="1"/>
    <x v="9"/>
    <x v="1"/>
  </r>
  <r>
    <s v="Jihočeský"/>
    <x v="4"/>
    <s v="Strakonická"/>
    <s v="Zelenina"/>
    <x v="2"/>
    <n v="0.49"/>
    <n v="39.69"/>
    <s v="Ivana"/>
    <x v="27"/>
    <n v="29"/>
    <x v="2"/>
    <x v="1"/>
  </r>
  <r>
    <s v="Vysočina"/>
    <x v="3"/>
    <s v="Okružní"/>
    <s v="Zelenina"/>
    <x v="4"/>
    <n v="0.97"/>
    <n v="0.3"/>
    <s v="Lenka"/>
    <x v="28"/>
    <n v="23"/>
    <x v="2"/>
    <x v="1"/>
  </r>
  <r>
    <s v="Jihomoravský"/>
    <x v="7"/>
    <s v="Čechyňská"/>
    <s v="Zelenina"/>
    <x v="2"/>
    <n v="0.59"/>
    <n v="50.46"/>
    <s v="Robert"/>
    <x v="28"/>
    <n v="23"/>
    <x v="2"/>
    <x v="1"/>
  </r>
  <r>
    <s v="Jihomoravský"/>
    <x v="7"/>
    <s v="Čechyňská"/>
    <s v="Zelenina"/>
    <x v="4"/>
    <n v="1.6"/>
    <n v="21.53"/>
    <s v="Karel"/>
    <x v="29"/>
    <n v="16"/>
    <x v="2"/>
    <x v="1"/>
  </r>
  <r>
    <s v="Jihočeský"/>
    <x v="6"/>
    <s v="Bezděkova"/>
    <s v="Ovoce"/>
    <x v="0"/>
    <n v="0.11"/>
    <n v="77.349999999999994"/>
    <s v="Karel"/>
    <x v="30"/>
    <n v="1"/>
    <x v="2"/>
    <x v="1"/>
  </r>
  <r>
    <s v="Jihočeský"/>
    <x v="1"/>
    <s v="Pelejovická"/>
    <s v="Zelenina"/>
    <x v="4"/>
    <n v="0.44"/>
    <n v="25.42"/>
    <s v="Ivana"/>
    <x v="31"/>
    <n v="24"/>
    <x v="3"/>
    <x v="1"/>
  </r>
  <r>
    <s v="Vysočina"/>
    <x v="3"/>
    <s v="Okružní"/>
    <s v="Zelenina"/>
    <x v="3"/>
    <n v="0.26"/>
    <n v="37.049999999999997"/>
    <s v="Ivana"/>
    <x v="32"/>
    <n v="11"/>
    <x v="3"/>
    <x v="1"/>
  </r>
  <r>
    <s v="Jihočeský"/>
    <x v="4"/>
    <s v="Strakonická"/>
    <s v="Zelenina"/>
    <x v="3"/>
    <n v="2.1800000000000002"/>
    <n v="64.31"/>
    <s v="Ivana"/>
    <x v="33"/>
    <n v="5"/>
    <x v="3"/>
    <x v="1"/>
  </r>
  <r>
    <s v="Moravskoslezský"/>
    <x v="0"/>
    <s v="Vardasova"/>
    <s v="Zelenina"/>
    <x v="2"/>
    <n v="0.31"/>
    <n v="26.46"/>
    <s v="Karel"/>
    <x v="34"/>
    <n v="30"/>
    <x v="4"/>
    <x v="1"/>
  </r>
  <r>
    <s v="Jihočeský"/>
    <x v="4"/>
    <s v="Strakonická"/>
    <s v="Zelenina"/>
    <x v="3"/>
    <n v="2.5"/>
    <n v="69.2"/>
    <s v="Lenka"/>
    <x v="35"/>
    <n v="18"/>
    <x v="4"/>
    <x v="1"/>
  </r>
  <r>
    <s v="Vysočina"/>
    <x v="3"/>
    <s v="Okružní"/>
    <s v="Zelenina"/>
    <x v="3"/>
    <n v="0.2"/>
    <n v="1.4"/>
    <s v="Robert"/>
    <x v="36"/>
    <n v="13"/>
    <x v="4"/>
    <x v="1"/>
  </r>
  <r>
    <s v="Jihomoravský"/>
    <x v="7"/>
    <s v="Čechyňská"/>
    <s v="Zelenina"/>
    <x v="3"/>
    <n v="0.57999999999999996"/>
    <n v="34.950000000000003"/>
    <s v="Robert"/>
    <x v="37"/>
    <n v="28"/>
    <x v="5"/>
    <x v="1"/>
  </r>
  <r>
    <s v="Jihočeský"/>
    <x v="6"/>
    <s v="Bezděkova"/>
    <s v="Ovoce"/>
    <x v="1"/>
    <n v="0.63"/>
    <n v="64.290000000000006"/>
    <s v="Robert"/>
    <x v="38"/>
    <n v="27"/>
    <x v="5"/>
    <x v="1"/>
  </r>
  <r>
    <s v="Jihočeský"/>
    <x v="1"/>
    <s v="Pelejovická"/>
    <s v="Zelenina"/>
    <x v="2"/>
    <n v="0.75"/>
    <n v="72.010000000000005"/>
    <s v="Karel"/>
    <x v="38"/>
    <n v="27"/>
    <x v="5"/>
    <x v="1"/>
  </r>
  <r>
    <s v="Moravskoslezský"/>
    <x v="8"/>
    <s v="Trnkovecká"/>
    <s v="Ovoce"/>
    <x v="1"/>
    <n v="3.48"/>
    <n v="58.6"/>
    <s v="Ivana"/>
    <x v="39"/>
    <n v="26"/>
    <x v="5"/>
    <x v="1"/>
  </r>
  <r>
    <s v="Jihomoravský"/>
    <x v="7"/>
    <s v="Čechyňská"/>
    <s v="Zelenina"/>
    <x v="3"/>
    <n v="0.11"/>
    <n v="7.69"/>
    <s v="Karel"/>
    <x v="40"/>
    <n v="14"/>
    <x v="5"/>
    <x v="1"/>
  </r>
  <r>
    <s v="Jihočeský"/>
    <x v="4"/>
    <s v="Strakonická"/>
    <s v="Zelenina"/>
    <x v="4"/>
    <n v="0.66"/>
    <n v="1.5"/>
    <s v="Lenka"/>
    <x v="41"/>
    <n v="12"/>
    <x v="5"/>
    <x v="1"/>
  </r>
  <r>
    <s v="Jihočeský"/>
    <x v="4"/>
    <s v="Strakonická"/>
    <s v="Zelenina"/>
    <x v="3"/>
    <n v="0.68"/>
    <n v="19.57"/>
    <s v="Robert"/>
    <x v="42"/>
    <n v="11"/>
    <x v="5"/>
    <x v="1"/>
  </r>
  <r>
    <s v="Jihomoravský"/>
    <x v="5"/>
    <s v="Údolní"/>
    <s v="Ovoce"/>
    <x v="0"/>
    <n v="0.17"/>
    <n v="88.32"/>
    <s v="Ivana"/>
    <x v="43"/>
    <n v="6"/>
    <x v="5"/>
    <x v="1"/>
  </r>
  <r>
    <s v="Moravskoslezský"/>
    <x v="8"/>
    <s v="Trnkovecká"/>
    <s v="Zelenina"/>
    <x v="2"/>
    <n v="0.95"/>
    <n v="2.46"/>
    <s v="Karel"/>
    <x v="44"/>
    <n v="5"/>
    <x v="5"/>
    <x v="1"/>
  </r>
  <r>
    <s v="Moravskoslezský"/>
    <x v="8"/>
    <s v="Trnkovecká"/>
    <s v="Ovoce"/>
    <x v="0"/>
    <n v="3.9"/>
    <n v="53.39"/>
    <s v="Ivana"/>
    <x v="45"/>
    <n v="4"/>
    <x v="5"/>
    <x v="1"/>
  </r>
  <r>
    <s v="Jihočeský"/>
    <x v="1"/>
    <s v="Pelejovická"/>
    <s v="Zelenina"/>
    <x v="3"/>
    <n v="0.9"/>
    <n v="41.24"/>
    <s v="Ivana"/>
    <x v="46"/>
    <n v="19"/>
    <x v="6"/>
    <x v="1"/>
  </r>
  <r>
    <s v="Jihočeský"/>
    <x v="1"/>
    <s v="Pelejovická"/>
    <s v="Zelenina"/>
    <x v="2"/>
    <n v="2.4300000000000002"/>
    <n v="33.64"/>
    <s v="Lenka"/>
    <x v="47"/>
    <n v="5"/>
    <x v="6"/>
    <x v="1"/>
  </r>
  <r>
    <s v="Vysočina"/>
    <x v="2"/>
    <s v="Švábovská"/>
    <s v="Ovoce"/>
    <x v="0"/>
    <n v="1.62"/>
    <n v="43.41"/>
    <s v="Ivana"/>
    <x v="48"/>
    <n v="1"/>
    <x v="6"/>
    <x v="1"/>
  </r>
  <r>
    <s v="Vysočina"/>
    <x v="3"/>
    <s v="Okružní"/>
    <s v="Zelenina"/>
    <x v="4"/>
    <n v="0.35"/>
    <n v="19.14"/>
    <s v="Karel"/>
    <x v="49"/>
    <n v="25"/>
    <x v="7"/>
    <x v="1"/>
  </r>
  <r>
    <s v="Vysočina"/>
    <x v="2"/>
    <s v="Švábovská"/>
    <s v="Ovoce"/>
    <x v="0"/>
    <n v="1.39"/>
    <n v="91.32"/>
    <s v="Karel"/>
    <x v="50"/>
    <n v="21"/>
    <x v="7"/>
    <x v="1"/>
  </r>
  <r>
    <s v="Vysočina"/>
    <x v="2"/>
    <s v="Švábovská"/>
    <s v="Zelenina"/>
    <x v="3"/>
    <n v="3.49"/>
    <n v="32.15"/>
    <s v="Karel"/>
    <x v="51"/>
    <n v="20"/>
    <x v="7"/>
    <x v="1"/>
  </r>
  <r>
    <s v="Jihočeský"/>
    <x v="1"/>
    <s v="Pelejovická"/>
    <s v="Zelenina"/>
    <x v="2"/>
    <n v="0.03"/>
    <n v="26.46"/>
    <s v="Karel"/>
    <x v="51"/>
    <n v="20"/>
    <x v="7"/>
    <x v="1"/>
  </r>
  <r>
    <s v="Vysočina"/>
    <x v="2"/>
    <s v="Švábovská"/>
    <s v="Zelenina"/>
    <x v="4"/>
    <n v="0.43"/>
    <n v="21.23"/>
    <s v="Robert"/>
    <x v="52"/>
    <n v="10"/>
    <x v="7"/>
    <x v="1"/>
  </r>
  <r>
    <s v="Vysočina"/>
    <x v="3"/>
    <s v="Okružní"/>
    <s v="Zelenina"/>
    <x v="2"/>
    <n v="0.23"/>
    <n v="80.89"/>
    <s v="Ivana"/>
    <x v="53"/>
    <n v="4"/>
    <x v="7"/>
    <x v="1"/>
  </r>
  <r>
    <s v="Jihočeský"/>
    <x v="1"/>
    <s v="Pelejovická"/>
    <s v="Zelenina"/>
    <x v="4"/>
    <n v="0.75"/>
    <n v="2.39"/>
    <s v="Karel"/>
    <x v="54"/>
    <n v="13"/>
    <x v="10"/>
    <x v="1"/>
  </r>
  <r>
    <s v="Moravskoslezský"/>
    <x v="8"/>
    <s v="Trnkovecká"/>
    <s v="Zelenina"/>
    <x v="3"/>
    <n v="0.57999999999999996"/>
    <n v="49.63"/>
    <s v="Robert"/>
    <x v="55"/>
    <n v="8"/>
    <x v="10"/>
    <x v="1"/>
  </r>
  <r>
    <s v="Jihočeský"/>
    <x v="6"/>
    <s v="Bezděkova"/>
    <s v="Ovoce"/>
    <x v="1"/>
    <n v="0.59"/>
    <n v="24.52"/>
    <s v="Lenka"/>
    <x v="56"/>
    <n v="3"/>
    <x v="10"/>
    <x v="1"/>
  </r>
  <r>
    <s v="Jihomoravský"/>
    <x v="7"/>
    <s v="Čechyňská"/>
    <s v="Zelenina"/>
    <x v="4"/>
    <n v="2.31"/>
    <n v="10.17"/>
    <s v="Ivana"/>
    <x v="57"/>
    <n v="21"/>
    <x v="11"/>
    <x v="1"/>
  </r>
  <r>
    <s v="Jihočeský"/>
    <x v="1"/>
    <s v="Pelejovická"/>
    <s v="Zelenina"/>
    <x v="3"/>
    <n v="2.9"/>
    <n v="1.4"/>
    <s v="Karel"/>
    <x v="58"/>
    <n v="17"/>
    <x v="11"/>
    <x v="1"/>
  </r>
  <r>
    <s v="Moravskoslezský"/>
    <x v="8"/>
    <s v="Trnkovecká"/>
    <s v="Zelenina"/>
    <x v="3"/>
    <n v="0.8"/>
    <n v="17.48"/>
    <s v="Karel"/>
    <x v="59"/>
    <n v="12"/>
    <x v="11"/>
    <x v="1"/>
  </r>
  <r>
    <s v="Moravskoslezský"/>
    <x v="8"/>
    <s v="Trnkovecká"/>
    <s v="Zelenina"/>
    <x v="3"/>
    <n v="0.57999999999999996"/>
    <n v="37.75"/>
    <s v="Lenka"/>
    <x v="60"/>
    <n v="5"/>
    <x v="11"/>
    <x v="1"/>
  </r>
  <r>
    <s v="Moravskoslezský"/>
    <x v="0"/>
    <s v="Vardasova"/>
    <s v="Ovoce"/>
    <x v="0"/>
    <n v="0.24"/>
    <n v="72.36"/>
    <s v="Ivana"/>
    <x v="61"/>
    <n v="27"/>
    <x v="8"/>
    <x v="1"/>
  </r>
  <r>
    <s v="Vysočina"/>
    <x v="3"/>
    <s v="Okružní"/>
    <s v="Zelenina"/>
    <x v="3"/>
    <n v="0.73"/>
    <n v="29.36"/>
    <s v="Ivana"/>
    <x v="62"/>
    <n v="24"/>
    <x v="8"/>
    <x v="1"/>
  </r>
  <r>
    <s v="Jihočeský"/>
    <x v="4"/>
    <s v="Strakonická"/>
    <s v="Ovoce"/>
    <x v="1"/>
    <n v="0.35"/>
    <n v="58.6"/>
    <s v="Robert"/>
    <x v="63"/>
    <n v="19"/>
    <x v="8"/>
    <x v="1"/>
  </r>
  <r>
    <s v="Jihomoravský"/>
    <x v="5"/>
    <s v="Údolní"/>
    <s v="Ovoce"/>
    <x v="0"/>
    <n v="2.0699999999999998"/>
    <n v="15.47"/>
    <s v="Lenka"/>
    <x v="64"/>
    <n v="9"/>
    <x v="8"/>
    <x v="1"/>
  </r>
  <r>
    <s v="Vysočina"/>
    <x v="2"/>
    <s v="Švábovská"/>
    <s v="Zelenina"/>
    <x v="2"/>
    <n v="4.4800000000000004"/>
    <n v="86.37"/>
    <s v="Lenka"/>
    <x v="65"/>
    <n v="2"/>
    <x v="8"/>
    <x v="1"/>
  </r>
  <r>
    <s v="Jihomoravský"/>
    <x v="7"/>
    <s v="Čechyňská"/>
    <s v="Ovoce"/>
    <x v="1"/>
    <n v="0.59"/>
    <n v="67.87"/>
    <s v="Robert"/>
    <x v="66"/>
    <n v="15"/>
    <x v="0"/>
    <x v="2"/>
  </r>
  <r>
    <s v="Moravskoslezský"/>
    <x v="8"/>
    <s v="Trnkovecká"/>
    <s v="Ovoce"/>
    <x v="0"/>
    <n v="0.75"/>
    <n v="52.4"/>
    <s v="Lenka"/>
    <x v="67"/>
    <n v="13"/>
    <x v="1"/>
    <x v="2"/>
  </r>
  <r>
    <s v="Jihomoravský"/>
    <x v="7"/>
    <s v="Čechyňská"/>
    <s v="Zelenina"/>
    <x v="4"/>
    <n v="0.95"/>
    <n v="14.05"/>
    <s v="Ivana"/>
    <x v="67"/>
    <n v="13"/>
    <x v="1"/>
    <x v="2"/>
  </r>
  <r>
    <s v="Vysočina"/>
    <x v="2"/>
    <s v="Švábovská"/>
    <s v="Ovoce"/>
    <x v="1"/>
    <n v="0.15"/>
    <n v="33.49"/>
    <s v="Karel"/>
    <x v="68"/>
    <n v="8"/>
    <x v="1"/>
    <x v="2"/>
  </r>
  <r>
    <s v="Jihočeský"/>
    <x v="6"/>
    <s v="Bezděkova"/>
    <s v="Zelenina"/>
    <x v="2"/>
    <n v="0.67"/>
    <n v="60.48"/>
    <s v="Ivana"/>
    <x v="69"/>
    <n v="20"/>
    <x v="9"/>
    <x v="2"/>
  </r>
  <r>
    <s v="Jihomoravský"/>
    <x v="5"/>
    <s v="Údolní"/>
    <s v="Ovoce"/>
    <x v="1"/>
    <n v="4.34"/>
    <n v="3.89"/>
    <s v="Robert"/>
    <x v="70"/>
    <n v="14"/>
    <x v="9"/>
    <x v="2"/>
  </r>
  <r>
    <s v="Jihočeský"/>
    <x v="6"/>
    <s v="Bezděkova"/>
    <s v="Zelenina"/>
    <x v="2"/>
    <n v="3.78"/>
    <n v="55"/>
    <s v="Lenka"/>
    <x v="70"/>
    <n v="14"/>
    <x v="9"/>
    <x v="2"/>
  </r>
  <r>
    <s v="Jihočeský"/>
    <x v="6"/>
    <s v="Bezděkova"/>
    <s v="Ovoce"/>
    <x v="0"/>
    <n v="0.04"/>
    <n v="95.81"/>
    <s v="Karel"/>
    <x v="71"/>
    <n v="2"/>
    <x v="9"/>
    <x v="2"/>
  </r>
  <r>
    <s v="Jihočeský"/>
    <x v="4"/>
    <s v="Strakonická"/>
    <s v="Ovoce"/>
    <x v="1"/>
    <n v="1.81"/>
    <n v="27.21"/>
    <s v="Robert"/>
    <x v="72"/>
    <n v="16"/>
    <x v="2"/>
    <x v="2"/>
  </r>
  <r>
    <s v="Moravskoslezský"/>
    <x v="8"/>
    <s v="Trnkovecká"/>
    <s v="Zelenina"/>
    <x v="4"/>
    <n v="1.68"/>
    <n v="7.48"/>
    <s v="Robert"/>
    <x v="73"/>
    <n v="13"/>
    <x v="2"/>
    <x v="2"/>
  </r>
  <r>
    <s v="Jihočeský"/>
    <x v="1"/>
    <s v="Pelejovická"/>
    <s v="Zelenina"/>
    <x v="4"/>
    <n v="0.56999999999999995"/>
    <n v="22.43"/>
    <s v="Karel"/>
    <x v="74"/>
    <n v="3"/>
    <x v="2"/>
    <x v="2"/>
  </r>
  <r>
    <s v="Jihomoravský"/>
    <x v="7"/>
    <s v="Čechyňská"/>
    <s v="Ovoce"/>
    <x v="1"/>
    <n v="0.92"/>
    <n v="38.270000000000003"/>
    <s v="Lenka"/>
    <x v="75"/>
    <n v="1"/>
    <x v="2"/>
    <x v="2"/>
  </r>
  <r>
    <s v="Vysočina"/>
    <x v="2"/>
    <s v="Švábovská"/>
    <s v="Zelenina"/>
    <x v="2"/>
    <n v="0.18"/>
    <n v="88.83"/>
    <s v="Ivana"/>
    <x v="76"/>
    <n v="23"/>
    <x v="3"/>
    <x v="2"/>
  </r>
  <r>
    <s v="Moravskoslezský"/>
    <x v="8"/>
    <s v="Trnkovecká"/>
    <s v="Zelenina"/>
    <x v="4"/>
    <n v="0.95"/>
    <n v="24.82"/>
    <s v="Karel"/>
    <x v="77"/>
    <n v="16"/>
    <x v="3"/>
    <x v="2"/>
  </r>
  <r>
    <s v="Jihomoravský"/>
    <x v="5"/>
    <s v="Údolní"/>
    <s v="Zelenina"/>
    <x v="4"/>
    <n v="0.51"/>
    <n v="2.39"/>
    <s v="Lenka"/>
    <x v="78"/>
    <n v="10"/>
    <x v="3"/>
    <x v="2"/>
  </r>
  <r>
    <s v="Vysočina"/>
    <x v="2"/>
    <s v="Švábovská"/>
    <s v="Ovoce"/>
    <x v="1"/>
    <n v="3.97"/>
    <n v="1.79"/>
    <s v="Robert"/>
    <x v="79"/>
    <n v="31"/>
    <x v="4"/>
    <x v="2"/>
  </r>
  <r>
    <s v="Jihočeský"/>
    <x v="4"/>
    <s v="Strakonická"/>
    <s v="Ovoce"/>
    <x v="1"/>
    <n v="1.24"/>
    <n v="37.08"/>
    <s v="Karel"/>
    <x v="80"/>
    <n v="22"/>
    <x v="4"/>
    <x v="2"/>
  </r>
  <r>
    <s v="Jihomoravský"/>
    <x v="5"/>
    <s v="Údolní"/>
    <s v="Zelenina"/>
    <x v="4"/>
    <n v="1.32"/>
    <n v="17.940000000000001"/>
    <s v="Robert"/>
    <x v="81"/>
    <n v="5"/>
    <x v="4"/>
    <x v="2"/>
  </r>
  <r>
    <s v="Vysočina"/>
    <x v="2"/>
    <s v="Švábovská"/>
    <s v="Zelenina"/>
    <x v="2"/>
    <n v="0.95"/>
    <n v="94.31"/>
    <s v="Lenka"/>
    <x v="82"/>
    <n v="30"/>
    <x v="5"/>
    <x v="2"/>
  </r>
  <r>
    <s v="Jihomoravský"/>
    <x v="7"/>
    <s v="Čechyňská"/>
    <s v="Zelenina"/>
    <x v="2"/>
    <n v="0.9"/>
    <n v="17.96"/>
    <s v="Karel"/>
    <x v="83"/>
    <n v="23"/>
    <x v="5"/>
    <x v="2"/>
  </r>
  <r>
    <s v="Jihomoravský"/>
    <x v="5"/>
    <s v="Údolní"/>
    <s v="Ovoce"/>
    <x v="0"/>
    <n v="0.22"/>
    <n v="6.49"/>
    <s v="Robert"/>
    <x v="84"/>
    <n v="25"/>
    <x v="6"/>
    <x v="2"/>
  </r>
  <r>
    <s v="Moravskoslezský"/>
    <x v="8"/>
    <s v="Trnkovecká"/>
    <s v="Ovoce"/>
    <x v="0"/>
    <n v="4.9400000000000004"/>
    <n v="2"/>
    <s v="Robert"/>
    <x v="85"/>
    <n v="16"/>
    <x v="6"/>
    <x v="2"/>
  </r>
  <r>
    <s v="Vysočina"/>
    <x v="2"/>
    <s v="Švábovská"/>
    <s v="Zelenina"/>
    <x v="4"/>
    <n v="0.46"/>
    <n v="8.9700000000000006"/>
    <s v="Karel"/>
    <x v="86"/>
    <n v="15"/>
    <x v="6"/>
    <x v="2"/>
  </r>
  <r>
    <s v="Jihočeský"/>
    <x v="4"/>
    <s v="Strakonická"/>
    <s v="Ovoce"/>
    <x v="0"/>
    <n v="0.48"/>
    <n v="4.99"/>
    <s v="Ivana"/>
    <x v="87"/>
    <n v="28"/>
    <x v="7"/>
    <x v="2"/>
  </r>
  <r>
    <s v="Jihočeský"/>
    <x v="6"/>
    <s v="Bezděkova"/>
    <s v="Zelenina"/>
    <x v="3"/>
    <n v="2.3199999999999998"/>
    <n v="12.58"/>
    <s v="Ivana"/>
    <x v="88"/>
    <n v="24"/>
    <x v="7"/>
    <x v="2"/>
  </r>
  <r>
    <s v="Jihomoravský"/>
    <x v="7"/>
    <s v="Čechyňská"/>
    <s v="Zelenina"/>
    <x v="3"/>
    <n v="0.37"/>
    <n v="1.4"/>
    <s v="Robert"/>
    <x v="89"/>
    <n v="12"/>
    <x v="7"/>
    <x v="2"/>
  </r>
  <r>
    <s v="Vysočina"/>
    <x v="2"/>
    <s v="Švábovská"/>
    <s v="Zelenina"/>
    <x v="3"/>
    <n v="0.18"/>
    <n v="39.14"/>
    <s v="Robert"/>
    <x v="90"/>
    <n v="4"/>
    <x v="7"/>
    <x v="2"/>
  </r>
  <r>
    <s v="Jihomoravský"/>
    <x v="5"/>
    <s v="Údolní"/>
    <s v="Ovoce"/>
    <x v="0"/>
    <n v="0.57999999999999996"/>
    <n v="59.88"/>
    <s v="Lenka"/>
    <x v="91"/>
    <n v="2"/>
    <x v="7"/>
    <x v="2"/>
  </r>
  <r>
    <s v="Moravskoslezský"/>
    <x v="8"/>
    <s v="Trnkovecká"/>
    <s v="Zelenina"/>
    <x v="2"/>
    <n v="0.94"/>
    <n v="75.98"/>
    <s v="Robert"/>
    <x v="92"/>
    <n v="9"/>
    <x v="10"/>
    <x v="2"/>
  </r>
  <r>
    <s v="Vysočina"/>
    <x v="2"/>
    <s v="Švábovská"/>
    <s v="Zelenina"/>
    <x v="4"/>
    <n v="0.14000000000000001"/>
    <n v="25.71"/>
    <s v="Karel"/>
    <x v="93"/>
    <n v="3"/>
    <x v="10"/>
    <x v="2"/>
  </r>
  <r>
    <s v="Jihomoravský"/>
    <x v="5"/>
    <s v="Údolní"/>
    <s v="Zelenina"/>
    <x v="2"/>
    <n v="2.02"/>
    <n v="30.81"/>
    <s v="Robert"/>
    <x v="94"/>
    <n v="23"/>
    <x v="11"/>
    <x v="2"/>
  </r>
  <r>
    <s v="Jihomoravský"/>
    <x v="5"/>
    <s v="Údolní"/>
    <s v="Zelenina"/>
    <x v="4"/>
    <n v="3.84"/>
    <n v="6.28"/>
    <s v="Robert"/>
    <x v="95"/>
    <n v="2"/>
    <x v="11"/>
    <x v="2"/>
  </r>
  <r>
    <s v="Moravskoslezský"/>
    <x v="8"/>
    <s v="Trnkovecká"/>
    <s v="Zelenina"/>
    <x v="3"/>
    <n v="2.2599999999999998"/>
    <n v="38.450000000000003"/>
    <s v="Ivana"/>
    <x v="96"/>
    <n v="1"/>
    <x v="11"/>
    <x v="2"/>
  </r>
  <r>
    <s v="Jihočeský"/>
    <x v="4"/>
    <s v="Strakonická"/>
    <s v="Zelenina"/>
    <x v="3"/>
    <n v="2.65"/>
    <n v="46.13"/>
    <s v="Lenka"/>
    <x v="97"/>
    <n v="8"/>
    <x v="8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F14" firstHeaderRow="1" firstDataRow="2" firstDataCol="1"/>
  <pivotFields count="6">
    <pivotField axis="axisRow" showAll="0">
      <items count="4">
        <item x="2"/>
        <item x="1"/>
        <item x="0"/>
        <item t="default"/>
      </items>
    </pivotField>
    <pivotField axis="axisRow" showAll="0">
      <items count="6">
        <item x="1"/>
        <item x="3"/>
        <item x="0"/>
        <item x="2"/>
        <item x="4"/>
        <item t="default"/>
      </items>
    </pivotField>
    <pivotField axis="axisCol" showAll="0">
      <items count="5">
        <item x="0"/>
        <item x="3"/>
        <item x="1"/>
        <item x="2"/>
        <item t="default"/>
      </items>
    </pivotField>
    <pivotField numFmtId="14" showAll="0"/>
    <pivotField dataField="1" numFmtId="164" showAll="0"/>
    <pivotField numFmtId="164" showAll="0"/>
  </pivotFields>
  <rowFields count="2">
    <field x="0"/>
    <field x="1"/>
  </rowFields>
  <rowItems count="10">
    <i>
      <x/>
    </i>
    <i r="1">
      <x v="1"/>
    </i>
    <i r="1">
      <x v="4"/>
    </i>
    <i>
      <x v="1"/>
    </i>
    <i r="1">
      <x v="2"/>
    </i>
    <i r="1">
      <x v="3"/>
    </i>
    <i>
      <x v="2"/>
    </i>
    <i r="1">
      <x/>
    </i>
    <i r="1"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oučet z Zboží za" fld="4" baseField="0" baseItem="0"/>
  </dataFields>
  <pivotTableStyleInfo name="PivotStyleLight2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F8" firstHeaderRow="1" firstDataRow="2" firstDataCol="1"/>
  <pivotFields count="6">
    <pivotField axis="axisRow" showAll="0">
      <items count="4">
        <item x="2"/>
        <item x="1"/>
        <item x="0"/>
        <item t="default"/>
      </items>
    </pivotField>
    <pivotField showAll="0"/>
    <pivotField axis="axisCol" showAll="0">
      <items count="5">
        <item x="0"/>
        <item x="3"/>
        <item x="1"/>
        <item x="2"/>
        <item t="default"/>
      </items>
    </pivotField>
    <pivotField numFmtId="14" showAll="0"/>
    <pivotField dataField="1" numFmtId="164" showAll="0"/>
    <pivotField numFmtId="164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oučet z Zboží za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F8" firstHeaderRow="1" firstDataRow="2" firstDataCol="1"/>
  <pivotFields count="6">
    <pivotField axis="axisRow" showAll="0">
      <items count="4">
        <item x="2"/>
        <item x="1"/>
        <item x="0"/>
        <item t="default"/>
      </items>
    </pivotField>
    <pivotField showAll="0"/>
    <pivotField axis="axisCol" showAll="0">
      <items count="5">
        <item x="0"/>
        <item x="3"/>
        <item x="1"/>
        <item x="2"/>
        <item t="default"/>
      </items>
    </pivotField>
    <pivotField numFmtId="14" showAll="0"/>
    <pivotField dataField="1" numFmtId="164" showAll="0"/>
    <pivotField numFmtId="164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Průměr z Zboží za" fld="4" subtotal="average" showDataAs="percentOfCol" baseField="0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Kontingenční tabulka2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F8" firstHeaderRow="1" firstDataRow="2" firstDataCol="1"/>
  <pivotFields count="6">
    <pivotField axis="axisRow" showAll="0">
      <items count="4">
        <item x="2"/>
        <item x="1"/>
        <item x="0"/>
        <item t="default"/>
      </items>
    </pivotField>
    <pivotField showAll="0"/>
    <pivotField axis="axisCol" showAll="0">
      <items count="5">
        <item x="0"/>
        <item x="3"/>
        <item x="1"/>
        <item x="2"/>
        <item t="default"/>
      </items>
    </pivotField>
    <pivotField numFmtId="14" showAll="0"/>
    <pivotField dataField="1" numFmtId="164" showAll="0"/>
    <pivotField numFmtId="164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oučet z Zboží za" fld="4" baseField="0" baseItem="0"/>
  </dataFields>
  <pivotTableStyleInfo name="PivotStyleMedium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1000000}" name="Kontingenční tabulka4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12:I19" firstHeaderRow="1" firstDataRow="3" firstDataCol="1"/>
  <pivotFields count="9"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axis="axisCol" showAll="0">
      <items count="6">
        <item x="2"/>
        <item x="0"/>
        <item x="1"/>
        <item x="4"/>
        <item x="3"/>
        <item t="default"/>
      </items>
    </pivotField>
    <pivotField numFmtId="165" showAll="0"/>
    <pivotField dataField="1" numFmtId="44" showAll="0"/>
    <pivotField axis="axisRow" showAll="0">
      <items count="5">
        <item x="2"/>
        <item x="1"/>
        <item x="3"/>
        <item x="0"/>
        <item t="default"/>
      </items>
    </pivotField>
    <pivotField numFmtId="14" showAl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Fields count="2">
    <field x="3"/>
    <field x="4"/>
  </colFields>
  <colItems count="8">
    <i>
      <x/>
      <x v="1"/>
    </i>
    <i r="1">
      <x v="2"/>
    </i>
    <i t="default">
      <x/>
    </i>
    <i>
      <x v="1"/>
      <x/>
    </i>
    <i r="1">
      <x v="3"/>
    </i>
    <i r="1">
      <x v="4"/>
    </i>
    <i t="default">
      <x v="1"/>
    </i>
    <i t="grand">
      <x/>
    </i>
  </colItems>
  <dataFields count="1">
    <dataField name="Součet z Cena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Kontingenční tabulka3" cacheId="1" applyNumberFormats="0" applyBorderFormats="0" applyFontFormats="0" applyPatternFormats="0" applyAlignmentFormats="0" applyWidthHeightFormats="1" dataCaption="Hodnoty" updatedVersion="6" minRefreshableVersion="3" useAutoFormatting="1" itemPrintTitles="1" mergeItem="1" createdVersion="6" indent="0" outline="1" outlineData="1" multipleFieldFilters="0">
  <location ref="A3:G9" firstHeaderRow="1" firstDataRow="2" firstDataCol="1"/>
  <pivotFields count="9">
    <pivotField showAll="0" defaultSubtotal="0"/>
    <pivotField showAll="0" defaultSubtotal="0"/>
    <pivotField showAll="0" defaultSubtotal="0"/>
    <pivotField showAll="0" defaultSubtotal="0">
      <items count="2">
        <item x="0"/>
        <item x="1"/>
      </items>
    </pivotField>
    <pivotField axis="axisCol" showAll="0" defaultSubtotal="0">
      <items count="5">
        <item x="2"/>
        <item x="0"/>
        <item x="1"/>
        <item x="4"/>
        <item x="3"/>
      </items>
    </pivotField>
    <pivotField numFmtId="165" showAll="0" defaultSubtotal="0"/>
    <pivotField dataField="1" numFmtId="44" showAll="0" defaultSubtotal="0"/>
    <pivotField axis="axisRow" showAll="0" defaultSubtotal="0">
      <items count="4">
        <item x="2"/>
        <item x="1"/>
        <item x="3"/>
        <item x="0"/>
      </items>
    </pivotField>
    <pivotField numFmtId="14" showAll="0" defaultSubtota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oučet z Cena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Kontingenční tabulka5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G18" firstHeaderRow="1" firstDataRow="2" firstDataCol="1"/>
  <pivotFields count="9">
    <pivotField axis="axisRow" showAll="0">
      <items count="5">
        <item x="1"/>
        <item x="3"/>
        <item x="0"/>
        <item x="2"/>
        <item t="default"/>
      </items>
    </pivotField>
    <pivotField axis="axisRow" showAll="0">
      <items count="10">
        <item x="5"/>
        <item x="1"/>
        <item x="0"/>
        <item x="2"/>
        <item x="3"/>
        <item x="8"/>
        <item x="4"/>
        <item x="7"/>
        <item x="6"/>
        <item t="default"/>
      </items>
    </pivotField>
    <pivotField showAll="0"/>
    <pivotField showAll="0">
      <items count="3">
        <item x="0"/>
        <item x="1"/>
        <item t="default"/>
      </items>
    </pivotField>
    <pivotField axis="axisCol" showAll="0">
      <items count="6">
        <item x="2"/>
        <item x="0"/>
        <item x="1"/>
        <item x="4"/>
        <item x="3"/>
        <item t="default"/>
      </items>
    </pivotField>
    <pivotField numFmtId="165" showAll="0">
      <items count="86">
        <item x="50"/>
        <item x="64"/>
        <item x="17"/>
        <item x="10"/>
        <item x="30"/>
        <item x="80"/>
        <item x="60"/>
        <item x="23"/>
        <item x="69"/>
        <item x="36"/>
        <item x="7"/>
        <item x="74"/>
        <item x="52"/>
        <item x="56"/>
        <item x="24"/>
        <item x="32"/>
        <item x="18"/>
        <item x="34"/>
        <item x="47"/>
        <item x="79"/>
        <item x="51"/>
        <item x="31"/>
        <item x="76"/>
        <item x="77"/>
        <item x="26"/>
        <item x="70"/>
        <item x="3"/>
        <item x="4"/>
        <item x="0"/>
        <item x="5"/>
        <item x="67"/>
        <item x="37"/>
        <item x="28"/>
        <item x="38"/>
        <item x="40"/>
        <item x="61"/>
        <item x="41"/>
        <item x="19"/>
        <item x="25"/>
        <item x="57"/>
        <item x="6"/>
        <item x="55"/>
        <item x="15"/>
        <item x="16"/>
        <item x="44"/>
        <item x="68"/>
        <item x="12"/>
        <item x="42"/>
        <item x="27"/>
        <item x="21"/>
        <item x="11"/>
        <item x="72"/>
        <item x="73"/>
        <item x="48"/>
        <item x="13"/>
        <item x="20"/>
        <item x="29"/>
        <item x="46"/>
        <item x="66"/>
        <item x="22"/>
        <item x="65"/>
        <item x="14"/>
        <item x="81"/>
        <item x="58"/>
        <item x="33"/>
        <item x="83"/>
        <item x="53"/>
        <item x="78"/>
        <item x="9"/>
        <item x="45"/>
        <item x="35"/>
        <item x="84"/>
        <item x="54"/>
        <item x="39"/>
        <item x="49"/>
        <item x="63"/>
        <item x="8"/>
        <item x="82"/>
        <item x="43"/>
        <item x="71"/>
        <item x="2"/>
        <item x="62"/>
        <item x="59"/>
        <item x="1"/>
        <item x="75"/>
        <item t="default"/>
      </items>
    </pivotField>
    <pivotField dataField="1" numFmtId="44" showAll="0"/>
    <pivotField showAll="0">
      <items count="5">
        <item x="2"/>
        <item x="1"/>
        <item x="3"/>
        <item x="0"/>
        <item t="default"/>
      </items>
    </pivotField>
    <pivotField numFmtId="14" showAll="0"/>
  </pivotFields>
  <rowFields count="2">
    <field x="0"/>
    <field x="1"/>
  </rowFields>
  <rowItems count="14">
    <i>
      <x/>
    </i>
    <i r="1">
      <x v="1"/>
    </i>
    <i r="1">
      <x v="6"/>
    </i>
    <i r="1">
      <x v="8"/>
    </i>
    <i>
      <x v="1"/>
    </i>
    <i r="1">
      <x/>
    </i>
    <i r="1">
      <x v="7"/>
    </i>
    <i>
      <x v="2"/>
    </i>
    <i r="1">
      <x v="2"/>
    </i>
    <i r="1">
      <x v="5"/>
    </i>
    <i>
      <x v="3"/>
    </i>
    <i r="1">
      <x v="3"/>
    </i>
    <i r="1">
      <x v="4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oučet z Cena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Kontingenční tabulka6" cacheId="2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G14" firstHeaderRow="1" firstDataRow="2" firstDataCol="1"/>
  <pivotFields count="12">
    <pivotField showAll="0"/>
    <pivotField axis="axisRow" showAll="0">
      <items count="10">
        <item x="5"/>
        <item x="1"/>
        <item x="0"/>
        <item x="2"/>
        <item x="3"/>
        <item x="8"/>
        <item x="4"/>
        <item x="7"/>
        <item x="6"/>
        <item t="default"/>
      </items>
    </pivotField>
    <pivotField showAll="0"/>
    <pivotField showAll="0"/>
    <pivotField axis="axisCol" showAll="0">
      <items count="6">
        <item x="2"/>
        <item x="0"/>
        <item x="1"/>
        <item x="4"/>
        <item x="3"/>
        <item t="default"/>
      </items>
    </pivotField>
    <pivotField numFmtId="165" showAll="0"/>
    <pivotField dataField="1" numFmtId="44" showAll="0"/>
    <pivotField showAll="0"/>
    <pivotField numFmtId="14" showAll="0"/>
    <pivotField showAll="0"/>
    <pivotField showAll="0">
      <items count="13">
        <item x="8"/>
        <item x="11"/>
        <item x="10"/>
        <item h="1" x="7"/>
        <item h="1" x="6"/>
        <item h="1" x="5"/>
        <item h="1" x="4"/>
        <item h="1" x="3"/>
        <item h="1" x="2"/>
        <item h="1" x="9"/>
        <item h="1" x="1"/>
        <item h="1" x="0"/>
        <item t="default"/>
      </items>
    </pivotField>
    <pivotField showAll="0">
      <items count="4">
        <item h="1" x="2"/>
        <item x="1"/>
        <item h="1" x="0"/>
        <item t="default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oučet z Cena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CFF151F-CCCC-43DD-A39F-F012F7B26F9F}" name="Kontingenční tabulka6" cacheId="2" applyNumberFormats="0" applyBorderFormats="0" applyFontFormats="0" applyPatternFormats="0" applyAlignmentFormats="0" applyWidthHeightFormats="1" dataCaption="Hodnoty" updatedVersion="6" minRefreshableVersion="5" useAutoFormatting="1" itemPrintTitles="1" createdVersion="6" indent="0" outline="1" outlineData="1" multipleFieldFilters="0">
  <location ref="A3:G14" firstHeaderRow="1" firstDataRow="2" firstDataCol="1"/>
  <pivotFields count="12">
    <pivotField showAll="0"/>
    <pivotField axis="axisRow" showAll="0">
      <items count="10">
        <item x="5"/>
        <item x="1"/>
        <item x="0"/>
        <item x="2"/>
        <item x="3"/>
        <item x="8"/>
        <item x="4"/>
        <item x="7"/>
        <item x="6"/>
        <item t="default"/>
      </items>
    </pivotField>
    <pivotField showAll="0"/>
    <pivotField showAll="0"/>
    <pivotField axis="axisCol" showAll="0">
      <items count="6">
        <item x="2"/>
        <item x="0"/>
        <item x="1"/>
        <item x="4"/>
        <item x="3"/>
        <item t="default"/>
      </items>
    </pivotField>
    <pivotField numFmtId="165" showAll="0"/>
    <pivotField dataField="1" numFmtId="44" showAll="0"/>
    <pivotField showAll="0"/>
    <pivotField numFmtId="14" showAll="0">
      <items count="99"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showAll="0"/>
    <pivotField showAll="0">
      <items count="13">
        <item x="8"/>
        <item x="11"/>
        <item x="10"/>
        <item x="7"/>
        <item x="6"/>
        <item x="5"/>
        <item x="4"/>
        <item x="3"/>
        <item x="2"/>
        <item x="9"/>
        <item x="1"/>
        <item x="0"/>
        <item t="default"/>
      </items>
    </pivotField>
    <pivotField showAll="0">
      <items count="4">
        <item x="2"/>
        <item x="1"/>
        <item x="0"/>
        <item t="default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oučet z Cena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Měsíc" xr10:uid="{00000000-0013-0000-FFFF-FFFF01000000}" sourceName="Měsíc">
  <pivotTables>
    <pivotTable tabId="11" name="Kontingenční tabulka6"/>
  </pivotTables>
  <data>
    <tabular pivotCacheId="1">
      <items count="12">
        <i x="8" s="1"/>
        <i x="11" s="1"/>
        <i x="10" s="1"/>
        <i x="7"/>
        <i x="6"/>
        <i x="5"/>
        <i x="4"/>
        <i x="3"/>
        <i x="2"/>
        <i x="9"/>
        <i x="1"/>
        <i x="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Rok" xr10:uid="{00000000-0013-0000-FFFF-FFFF02000000}" sourceName="Rok">
  <pivotTables>
    <pivotTable tabId="11" name="Kontingenční tabulka6"/>
  </pivotTables>
  <data>
    <tabular pivotCacheId="1">
      <items count="3">
        <i x="2"/>
        <i x="1" s="1"/>
        <i x="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ěsíc" xr10:uid="{00000000-0014-0000-FFFF-FFFF01000000}" cache="Průřez_Měsíc" caption="Měsíc" rowHeight="257175"/>
  <slicer name="Rok" xr10:uid="{00000000-0014-0000-FFFF-FFFF02000000}" cache="Průřez_Rok" caption="Rok" rowHeight="257175"/>
</slic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ní_časová_osa_Datum" xr10:uid="{43ECAB06-11FF-408C-BC7B-BCE971764DC2}" sourceName="Datum">
  <pivotTables>
    <pivotTable tabId="13" name="Kontingenční tabulka6"/>
  </pivotTables>
  <state minimalRefreshVersion="6" lastRefreshVersion="6" pivotCacheId="1" filterType="dateBetween">
    <selection startDate="2014-10-01T00:00:00" endDate="2015-03-31T00:00:00"/>
    <bounds startDate="2014-01-01T00:00:00" endDate="2017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um" xr10:uid="{A41A8BD3-D19A-410A-AB33-72C60FE2D968}" cache="Nativní_časová_osa_Datum" caption="Datum" level="1" selectionLevel="1" scrollPosition="2014-01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8.xml"/></Relationships>
</file>

<file path=xl/worksheets/_rels/sheet1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5"/>
  <sheetViews>
    <sheetView workbookViewId="0">
      <selection activeCell="P17" sqref="P17"/>
    </sheetView>
  </sheetViews>
  <sheetFormatPr defaultRowHeight="15.5" x14ac:dyDescent="0.35"/>
  <cols>
    <col min="4" max="4" width="14.58203125" bestFit="1" customWidth="1"/>
    <col min="5" max="5" width="13.33203125" bestFit="1" customWidth="1"/>
    <col min="6" max="6" width="10.08203125" bestFit="1" customWidth="1"/>
    <col min="7" max="7" width="9.08203125" customWidth="1"/>
    <col min="8" max="8" width="12.25" bestFit="1" customWidth="1"/>
    <col min="9" max="11" width="9.08203125" customWidth="1"/>
    <col min="12" max="12" width="9.83203125" bestFit="1" customWidth="1"/>
    <col min="13" max="13" width="9.08203125" customWidth="1"/>
    <col min="15" max="15" width="10.08203125" bestFit="1" customWidth="1"/>
    <col min="16" max="16" width="13.33203125" bestFit="1" customWidth="1"/>
    <col min="17" max="17" width="14.58203125" bestFit="1" customWidth="1"/>
    <col min="20" max="20" width="12.25" bestFit="1" customWidth="1"/>
    <col min="23" max="23" width="11.08203125" bestFit="1" customWidth="1"/>
  </cols>
  <sheetData>
    <row r="1" spans="1:24" x14ac:dyDescent="0.35">
      <c r="A1" t="s">
        <v>65</v>
      </c>
      <c r="B1" t="s">
        <v>64</v>
      </c>
      <c r="C1" t="s">
        <v>63</v>
      </c>
      <c r="D1" s="29" t="s">
        <v>15</v>
      </c>
      <c r="E1" s="29"/>
      <c r="F1" s="29"/>
      <c r="G1" s="29" t="s">
        <v>31</v>
      </c>
      <c r="H1" s="29"/>
      <c r="I1" s="29" t="s">
        <v>32</v>
      </c>
      <c r="J1" s="29"/>
      <c r="K1" s="29"/>
      <c r="L1" s="29"/>
    </row>
    <row r="2" spans="1:24" x14ac:dyDescent="0.35">
      <c r="D2" s="13" t="s">
        <v>23</v>
      </c>
      <c r="E2" s="13" t="s">
        <v>16</v>
      </c>
      <c r="F2" s="13" t="s">
        <v>25</v>
      </c>
      <c r="G2" s="13" t="s">
        <v>26</v>
      </c>
      <c r="H2" s="13" t="s">
        <v>27</v>
      </c>
      <c r="I2" s="13" t="s">
        <v>28</v>
      </c>
      <c r="J2" s="13" t="s">
        <v>29</v>
      </c>
      <c r="K2" s="13" t="s">
        <v>66</v>
      </c>
      <c r="L2" s="13" t="s">
        <v>30</v>
      </c>
      <c r="N2" s="13" t="s">
        <v>48</v>
      </c>
      <c r="O2" s="13" t="s">
        <v>25</v>
      </c>
      <c r="P2" s="13" t="s">
        <v>16</v>
      </c>
      <c r="Q2" s="13" t="s">
        <v>23</v>
      </c>
      <c r="S2" s="13" t="s">
        <v>48</v>
      </c>
      <c r="T2" s="13" t="s">
        <v>27</v>
      </c>
      <c r="U2" s="13" t="s">
        <v>26</v>
      </c>
      <c r="V2" s="13" t="s">
        <v>29</v>
      </c>
      <c r="W2" s="13" t="s">
        <v>53</v>
      </c>
      <c r="X2" s="13" t="s">
        <v>56</v>
      </c>
    </row>
    <row r="3" spans="1:24" x14ac:dyDescent="0.35">
      <c r="A3">
        <f ca="1">RANDBETWEEN(1,4)</f>
        <v>1</v>
      </c>
      <c r="B3">
        <f ca="1">RANDBETWEEN(1,5)</f>
        <v>2</v>
      </c>
      <c r="C3">
        <f ca="1">RANDBETWEEN(1,9)</f>
        <v>8</v>
      </c>
      <c r="D3" t="str">
        <f ca="1">VLOOKUP(C3,$N$3:$Q$11,4,0)</f>
        <v>Moravskoslezský</v>
      </c>
      <c r="E3" t="str">
        <f ca="1">VLOOKUP(C3,$N$3:$Q$11,3,0)</f>
        <v>Havířov</v>
      </c>
      <c r="F3" t="str">
        <f ca="1">VLOOKUP(C3,$N$3:$Q$11,2,0)</f>
        <v>Vardasova</v>
      </c>
      <c r="G3" t="str">
        <f ca="1">VLOOKUP(B3,$S$2:$X$7,3,0)</f>
        <v>Zelenina</v>
      </c>
      <c r="H3" t="str">
        <f ca="1">VLOOKUP(B3,$S$2:$X$7,2,0)</f>
        <v>Křen</v>
      </c>
      <c r="I3" s="17">
        <f ca="1">ROUND(VLOOKUP(B3,$S$2:$X$7,5,0)*RAND(),2)</f>
        <v>0.49</v>
      </c>
      <c r="J3" s="15">
        <f ca="1">ROUND(I3*VLOOKUP(B3,$S$2:$X$7,4,0),2)</f>
        <v>14.65</v>
      </c>
      <c r="K3" t="str">
        <f ca="1">VLOOKUP(A3,$S$11:$T$14,2,0)</f>
        <v>Karel</v>
      </c>
      <c r="L3" s="14">
        <f ca="1">DATE(IF(ISODD(ROW()),IF(MOD(ROW(),3)=0,2016,2014),2015),RANDBETWEEN(1,12),RANDBETWEEN(1,31))</f>
        <v>42571</v>
      </c>
      <c r="N3">
        <v>1</v>
      </c>
      <c r="O3" t="s">
        <v>33</v>
      </c>
      <c r="P3" t="s">
        <v>34</v>
      </c>
      <c r="Q3" t="s">
        <v>67</v>
      </c>
      <c r="S3">
        <v>1</v>
      </c>
      <c r="T3" t="s">
        <v>49</v>
      </c>
      <c r="U3" t="s">
        <v>50</v>
      </c>
      <c r="V3">
        <v>49.9</v>
      </c>
      <c r="W3">
        <v>2</v>
      </c>
      <c r="X3">
        <v>0.5</v>
      </c>
    </row>
    <row r="4" spans="1:24" x14ac:dyDescent="0.35">
      <c r="A4">
        <f t="shared" ref="A4:A67" ca="1" si="0">RANDBETWEEN(1,4)</f>
        <v>4</v>
      </c>
      <c r="B4">
        <f t="shared" ref="B4:B67" ca="1" si="1">RANDBETWEEN(1,5)</f>
        <v>4</v>
      </c>
      <c r="C4">
        <f t="shared" ref="C4:C67" ca="1" si="2">RANDBETWEEN(1,9)</f>
        <v>1</v>
      </c>
      <c r="D4" t="str">
        <f t="shared" ref="D4:D67" ca="1" si="3">VLOOKUP(C4,$N$3:$Q$11,4,0)</f>
        <v>Jihočeský</v>
      </c>
      <c r="E4" t="str">
        <f t="shared" ref="E4:E67" ca="1" si="4">VLOOKUP(C4,$N$3:$Q$11,3,0)</f>
        <v>Strakonice</v>
      </c>
      <c r="F4" t="str">
        <f t="shared" ref="F4:F67" ca="1" si="5">VLOOKUP(C4,$N$3:$Q$11,2,0)</f>
        <v>Bezděkova</v>
      </c>
      <c r="G4" t="str">
        <f t="shared" ref="G4:G67" ca="1" si="6">VLOOKUP(B4,$S$2:$X$7,3,0)</f>
        <v>Ovoce</v>
      </c>
      <c r="H4" t="str">
        <f t="shared" ref="H4:H67" ca="1" si="7">VLOOKUP(B4,$S$2:$X$7,2,0)</f>
        <v>Jablka</v>
      </c>
      <c r="I4" s="17">
        <f t="shared" ref="I4:I67" ca="1" si="8">ROUND(VLOOKUP(B4,$S$2:$X$7,5,0)*RAND(),2)</f>
        <v>0.67</v>
      </c>
      <c r="J4" s="15">
        <f t="shared" ref="J4:J67" ca="1" si="9">ROUND(I4*VLOOKUP(B4,$S$2:$X$7,4,0),2)</f>
        <v>20.03</v>
      </c>
      <c r="K4" t="str">
        <f t="shared" ref="K4:K67" ca="1" si="10">VLOOKUP(A4,$S$11:$T$14,2,0)</f>
        <v>Lenka</v>
      </c>
      <c r="L4" s="14">
        <f t="shared" ref="L4:L67" ca="1" si="11">DATE(IF(ISODD(ROW()),IF(MOD(ROW(),3)=0,2016,2014),2015),RANDBETWEEN(1,12),RANDBETWEEN(1,31))</f>
        <v>42365</v>
      </c>
      <c r="N4">
        <v>2</v>
      </c>
      <c r="O4" t="s">
        <v>11</v>
      </c>
      <c r="P4" t="s">
        <v>2</v>
      </c>
      <c r="Q4" t="s">
        <v>68</v>
      </c>
      <c r="S4">
        <v>2</v>
      </c>
      <c r="T4" t="s">
        <v>51</v>
      </c>
      <c r="U4" t="s">
        <v>52</v>
      </c>
      <c r="V4">
        <v>29.9</v>
      </c>
      <c r="W4">
        <v>1</v>
      </c>
      <c r="X4">
        <v>0.2</v>
      </c>
    </row>
    <row r="5" spans="1:24" x14ac:dyDescent="0.35">
      <c r="A5">
        <f t="shared" ca="1" si="0"/>
        <v>4</v>
      </c>
      <c r="B5">
        <f t="shared" ca="1" si="1"/>
        <v>3</v>
      </c>
      <c r="C5">
        <f t="shared" ca="1" si="2"/>
        <v>3</v>
      </c>
      <c r="D5" t="str">
        <f t="shared" ca="1" si="3"/>
        <v>Vysočina</v>
      </c>
      <c r="E5" t="str">
        <f t="shared" ca="1" si="4"/>
        <v>Jihlava</v>
      </c>
      <c r="F5" t="str">
        <f t="shared" ca="1" si="5"/>
        <v>Okružní</v>
      </c>
      <c r="G5" t="str">
        <f t="shared" ca="1" si="6"/>
        <v>Zelenina</v>
      </c>
      <c r="H5" t="str">
        <f t="shared" ca="1" si="7"/>
        <v>Brambory</v>
      </c>
      <c r="I5" s="17">
        <f t="shared" ca="1" si="8"/>
        <v>0.87</v>
      </c>
      <c r="J5" s="15">
        <f t="shared" ca="1" si="9"/>
        <v>16.440000000000001</v>
      </c>
      <c r="K5" t="str">
        <f t="shared" ca="1" si="10"/>
        <v>Lenka</v>
      </c>
      <c r="L5" s="14">
        <f t="shared" ca="1" si="11"/>
        <v>41986</v>
      </c>
      <c r="N5">
        <v>3</v>
      </c>
      <c r="O5" t="s">
        <v>36</v>
      </c>
      <c r="P5" t="s">
        <v>24</v>
      </c>
      <c r="Q5" t="s">
        <v>35</v>
      </c>
      <c r="S5">
        <v>3</v>
      </c>
      <c r="T5" t="s">
        <v>54</v>
      </c>
      <c r="U5" t="s">
        <v>52</v>
      </c>
      <c r="V5">
        <v>18.899999999999999</v>
      </c>
      <c r="W5">
        <v>5</v>
      </c>
      <c r="X5">
        <v>1</v>
      </c>
    </row>
    <row r="6" spans="1:24" x14ac:dyDescent="0.35">
      <c r="A6">
        <f t="shared" ca="1" si="0"/>
        <v>4</v>
      </c>
      <c r="B6">
        <f t="shared" ca="1" si="1"/>
        <v>3</v>
      </c>
      <c r="C6">
        <f t="shared" ca="1" si="2"/>
        <v>7</v>
      </c>
      <c r="D6" t="str">
        <f t="shared" ca="1" si="3"/>
        <v>Jihočeský</v>
      </c>
      <c r="E6" t="str">
        <f t="shared" ca="1" si="4"/>
        <v>Písek</v>
      </c>
      <c r="F6" t="str">
        <f t="shared" ca="1" si="5"/>
        <v>Strakonická</v>
      </c>
      <c r="G6" t="str">
        <f t="shared" ca="1" si="6"/>
        <v>Zelenina</v>
      </c>
      <c r="H6" t="str">
        <f t="shared" ca="1" si="7"/>
        <v>Brambory</v>
      </c>
      <c r="I6" s="17">
        <f t="shared" ca="1" si="8"/>
        <v>1.04</v>
      </c>
      <c r="J6" s="15">
        <f t="shared" ca="1" si="9"/>
        <v>19.66</v>
      </c>
      <c r="K6" t="str">
        <f t="shared" ca="1" si="10"/>
        <v>Lenka</v>
      </c>
      <c r="L6" s="14">
        <f t="shared" ca="1" si="11"/>
        <v>42005</v>
      </c>
      <c r="N6">
        <v>4</v>
      </c>
      <c r="O6" t="s">
        <v>37</v>
      </c>
      <c r="P6" t="s">
        <v>38</v>
      </c>
      <c r="Q6" t="s">
        <v>35</v>
      </c>
      <c r="S6">
        <v>4</v>
      </c>
      <c r="T6" t="s">
        <v>55</v>
      </c>
      <c r="U6" t="s">
        <v>50</v>
      </c>
      <c r="V6">
        <v>29.9</v>
      </c>
      <c r="W6">
        <v>2.5</v>
      </c>
      <c r="X6">
        <v>0.3</v>
      </c>
    </row>
    <row r="7" spans="1:24" x14ac:dyDescent="0.35">
      <c r="A7">
        <f t="shared" ca="1" si="0"/>
        <v>4</v>
      </c>
      <c r="B7">
        <f t="shared" ca="1" si="1"/>
        <v>2</v>
      </c>
      <c r="C7">
        <f t="shared" ca="1" si="2"/>
        <v>6</v>
      </c>
      <c r="D7" t="str">
        <f t="shared" ca="1" si="3"/>
        <v>Jihočeský</v>
      </c>
      <c r="E7" t="str">
        <f t="shared" ca="1" si="4"/>
        <v>Dolní Bukovsko</v>
      </c>
      <c r="F7" t="str">
        <f t="shared" ca="1" si="5"/>
        <v>Pelejovická</v>
      </c>
      <c r="G7" t="str">
        <f t="shared" ca="1" si="6"/>
        <v>Zelenina</v>
      </c>
      <c r="H7" t="str">
        <f t="shared" ca="1" si="7"/>
        <v>Křen</v>
      </c>
      <c r="I7" s="17">
        <f t="shared" ca="1" si="8"/>
        <v>0.99</v>
      </c>
      <c r="J7" s="15">
        <f t="shared" ca="1" si="9"/>
        <v>29.6</v>
      </c>
      <c r="K7" t="str">
        <f t="shared" ca="1" si="10"/>
        <v>Lenka</v>
      </c>
      <c r="L7" s="14">
        <f t="shared" ca="1" si="11"/>
        <v>41710</v>
      </c>
      <c r="N7">
        <v>5</v>
      </c>
      <c r="O7" t="s">
        <v>39</v>
      </c>
      <c r="P7" t="s">
        <v>40</v>
      </c>
      <c r="Q7" t="s">
        <v>68</v>
      </c>
      <c r="S7">
        <v>5</v>
      </c>
      <c r="T7" t="s">
        <v>57</v>
      </c>
      <c r="U7" t="s">
        <v>52</v>
      </c>
      <c r="V7">
        <v>69.900000000000006</v>
      </c>
      <c r="W7">
        <v>1</v>
      </c>
      <c r="X7">
        <v>0.1</v>
      </c>
    </row>
    <row r="8" spans="1:24" x14ac:dyDescent="0.35">
      <c r="A8">
        <f t="shared" ca="1" si="0"/>
        <v>4</v>
      </c>
      <c r="B8">
        <f t="shared" ca="1" si="1"/>
        <v>1</v>
      </c>
      <c r="C8">
        <f t="shared" ca="1" si="2"/>
        <v>9</v>
      </c>
      <c r="D8" t="str">
        <f t="shared" ca="1" si="3"/>
        <v>Moravskoslezský</v>
      </c>
      <c r="E8" t="str">
        <f t="shared" ca="1" si="4"/>
        <v>Ostrava</v>
      </c>
      <c r="F8" t="str">
        <f t="shared" ca="1" si="5"/>
        <v>Trnkovecká</v>
      </c>
      <c r="G8" t="str">
        <f t="shared" ca="1" si="6"/>
        <v>Ovoce</v>
      </c>
      <c r="H8" t="str">
        <f t="shared" ca="1" si="7"/>
        <v>Hroznové víno</v>
      </c>
      <c r="I8" s="17">
        <f t="shared" ca="1" si="8"/>
        <v>0.52</v>
      </c>
      <c r="J8" s="15">
        <f t="shared" ca="1" si="9"/>
        <v>25.95</v>
      </c>
      <c r="K8" t="str">
        <f t="shared" ca="1" si="10"/>
        <v>Lenka</v>
      </c>
      <c r="L8" s="14">
        <f t="shared" ca="1" si="11"/>
        <v>42176</v>
      </c>
      <c r="N8">
        <v>6</v>
      </c>
      <c r="O8" t="s">
        <v>41</v>
      </c>
      <c r="P8" t="s">
        <v>42</v>
      </c>
      <c r="Q8" t="s">
        <v>67</v>
      </c>
    </row>
    <row r="9" spans="1:24" x14ac:dyDescent="0.35">
      <c r="A9">
        <f t="shared" ca="1" si="0"/>
        <v>4</v>
      </c>
      <c r="B9">
        <f t="shared" ca="1" si="1"/>
        <v>1</v>
      </c>
      <c r="C9">
        <f t="shared" ca="1" si="2"/>
        <v>6</v>
      </c>
      <c r="D9" t="str">
        <f t="shared" ca="1" si="3"/>
        <v>Jihočeský</v>
      </c>
      <c r="E9" t="str">
        <f t="shared" ca="1" si="4"/>
        <v>Dolní Bukovsko</v>
      </c>
      <c r="F9" t="str">
        <f t="shared" ca="1" si="5"/>
        <v>Pelejovická</v>
      </c>
      <c r="G9" t="str">
        <f t="shared" ca="1" si="6"/>
        <v>Ovoce</v>
      </c>
      <c r="H9" t="str">
        <f t="shared" ca="1" si="7"/>
        <v>Hroznové víno</v>
      </c>
      <c r="I9" s="17">
        <f t="shared" ca="1" si="8"/>
        <v>0.66</v>
      </c>
      <c r="J9" s="15">
        <f t="shared" ca="1" si="9"/>
        <v>32.93</v>
      </c>
      <c r="K9" t="str">
        <f t="shared" ca="1" si="10"/>
        <v>Lenka</v>
      </c>
      <c r="L9" s="14">
        <f t="shared" ca="1" si="11"/>
        <v>42533</v>
      </c>
      <c r="N9">
        <v>7</v>
      </c>
      <c r="O9" t="s">
        <v>5</v>
      </c>
      <c r="P9" t="s">
        <v>6</v>
      </c>
      <c r="Q9" t="s">
        <v>67</v>
      </c>
    </row>
    <row r="10" spans="1:24" x14ac:dyDescent="0.35">
      <c r="A10">
        <f t="shared" ca="1" si="0"/>
        <v>3</v>
      </c>
      <c r="B10">
        <f t="shared" ca="1" si="1"/>
        <v>4</v>
      </c>
      <c r="C10">
        <f t="shared" ca="1" si="2"/>
        <v>5</v>
      </c>
      <c r="D10" t="str">
        <f t="shared" ca="1" si="3"/>
        <v>Jihomoravský</v>
      </c>
      <c r="E10" t="str">
        <f t="shared" ca="1" si="4"/>
        <v>Rousínov</v>
      </c>
      <c r="F10" t="str">
        <f t="shared" ca="1" si="5"/>
        <v>Čechyňská</v>
      </c>
      <c r="G10" t="str">
        <f t="shared" ca="1" si="6"/>
        <v>Ovoce</v>
      </c>
      <c r="H10" t="str">
        <f t="shared" ca="1" si="7"/>
        <v>Jablka</v>
      </c>
      <c r="I10" s="17">
        <f t="shared" ca="1" si="8"/>
        <v>0.18</v>
      </c>
      <c r="J10" s="15">
        <f t="shared" ca="1" si="9"/>
        <v>5.38</v>
      </c>
      <c r="K10" t="str">
        <f t="shared" ca="1" si="10"/>
        <v>Ivana</v>
      </c>
      <c r="L10" s="14">
        <f t="shared" ca="1" si="11"/>
        <v>42013</v>
      </c>
      <c r="N10">
        <v>8</v>
      </c>
      <c r="O10" t="s">
        <v>45</v>
      </c>
      <c r="P10" t="s">
        <v>43</v>
      </c>
      <c r="Q10" t="s">
        <v>44</v>
      </c>
      <c r="S10" t="s">
        <v>48</v>
      </c>
      <c r="T10" t="s">
        <v>58</v>
      </c>
    </row>
    <row r="11" spans="1:24" x14ac:dyDescent="0.35">
      <c r="A11">
        <f t="shared" ca="1" si="0"/>
        <v>1</v>
      </c>
      <c r="B11">
        <f t="shared" ca="1" si="1"/>
        <v>1</v>
      </c>
      <c r="C11">
        <f t="shared" ca="1" si="2"/>
        <v>6</v>
      </c>
      <c r="D11" t="str">
        <f t="shared" ca="1" si="3"/>
        <v>Jihočeský</v>
      </c>
      <c r="E11" t="str">
        <f t="shared" ca="1" si="4"/>
        <v>Dolní Bukovsko</v>
      </c>
      <c r="F11" t="str">
        <f t="shared" ca="1" si="5"/>
        <v>Pelejovická</v>
      </c>
      <c r="G11" t="str">
        <f t="shared" ca="1" si="6"/>
        <v>Ovoce</v>
      </c>
      <c r="H11" t="str">
        <f t="shared" ca="1" si="7"/>
        <v>Hroznové víno</v>
      </c>
      <c r="I11" s="17">
        <f t="shared" ca="1" si="8"/>
        <v>1.6</v>
      </c>
      <c r="J11" s="15">
        <f t="shared" ca="1" si="9"/>
        <v>79.84</v>
      </c>
      <c r="K11" t="str">
        <f t="shared" ca="1" si="10"/>
        <v>Karel</v>
      </c>
      <c r="L11" s="14">
        <f t="shared" ca="1" si="11"/>
        <v>41843</v>
      </c>
      <c r="N11">
        <v>9</v>
      </c>
      <c r="O11" t="s">
        <v>46</v>
      </c>
      <c r="P11" t="s">
        <v>47</v>
      </c>
      <c r="Q11" t="s">
        <v>44</v>
      </c>
      <c r="S11">
        <v>1</v>
      </c>
      <c r="T11" t="s">
        <v>59</v>
      </c>
    </row>
    <row r="12" spans="1:24" x14ac:dyDescent="0.35">
      <c r="A12">
        <f t="shared" ca="1" si="0"/>
        <v>3</v>
      </c>
      <c r="B12">
        <f t="shared" ca="1" si="1"/>
        <v>4</v>
      </c>
      <c r="C12">
        <f t="shared" ca="1" si="2"/>
        <v>3</v>
      </c>
      <c r="D12" t="str">
        <f t="shared" ca="1" si="3"/>
        <v>Vysočina</v>
      </c>
      <c r="E12" t="str">
        <f t="shared" ca="1" si="4"/>
        <v>Jihlava</v>
      </c>
      <c r="F12" t="str">
        <f t="shared" ca="1" si="5"/>
        <v>Okružní</v>
      </c>
      <c r="G12" t="str">
        <f t="shared" ca="1" si="6"/>
        <v>Ovoce</v>
      </c>
      <c r="H12" t="str">
        <f t="shared" ca="1" si="7"/>
        <v>Jablka</v>
      </c>
      <c r="I12" s="17">
        <f t="shared" ca="1" si="8"/>
        <v>1.73</v>
      </c>
      <c r="J12" s="15">
        <f t="shared" ca="1" si="9"/>
        <v>51.73</v>
      </c>
      <c r="K12" t="str">
        <f t="shared" ca="1" si="10"/>
        <v>Ivana</v>
      </c>
      <c r="L12" s="14">
        <f t="shared" ca="1" si="11"/>
        <v>42168</v>
      </c>
      <c r="S12">
        <v>2</v>
      </c>
      <c r="T12" t="s">
        <v>60</v>
      </c>
    </row>
    <row r="13" spans="1:24" x14ac:dyDescent="0.35">
      <c r="A13">
        <f t="shared" ca="1" si="0"/>
        <v>1</v>
      </c>
      <c r="B13">
        <f t="shared" ca="1" si="1"/>
        <v>1</v>
      </c>
      <c r="C13">
        <f t="shared" ca="1" si="2"/>
        <v>4</v>
      </c>
      <c r="D13" t="str">
        <f t="shared" ca="1" si="3"/>
        <v>Vysočina</v>
      </c>
      <c r="E13" t="str">
        <f t="shared" ca="1" si="4"/>
        <v>Horní Cerekev</v>
      </c>
      <c r="F13" t="str">
        <f t="shared" ca="1" si="5"/>
        <v>Švábovská</v>
      </c>
      <c r="G13" t="str">
        <f t="shared" ca="1" si="6"/>
        <v>Ovoce</v>
      </c>
      <c r="H13" t="str">
        <f t="shared" ca="1" si="7"/>
        <v>Hroznové víno</v>
      </c>
      <c r="I13" s="17">
        <f t="shared" ca="1" si="8"/>
        <v>1.85</v>
      </c>
      <c r="J13" s="15">
        <f t="shared" ca="1" si="9"/>
        <v>92.32</v>
      </c>
      <c r="K13" t="str">
        <f t="shared" ca="1" si="10"/>
        <v>Karel</v>
      </c>
      <c r="L13" s="14">
        <f t="shared" ca="1" si="11"/>
        <v>41697</v>
      </c>
      <c r="S13">
        <v>3</v>
      </c>
      <c r="T13" t="s">
        <v>61</v>
      </c>
    </row>
    <row r="14" spans="1:24" x14ac:dyDescent="0.35">
      <c r="A14">
        <f t="shared" ca="1" si="0"/>
        <v>3</v>
      </c>
      <c r="B14">
        <f t="shared" ca="1" si="1"/>
        <v>1</v>
      </c>
      <c r="C14">
        <f t="shared" ca="1" si="2"/>
        <v>9</v>
      </c>
      <c r="D14" t="str">
        <f t="shared" ca="1" si="3"/>
        <v>Moravskoslezský</v>
      </c>
      <c r="E14" t="str">
        <f t="shared" ca="1" si="4"/>
        <v>Ostrava</v>
      </c>
      <c r="F14" t="str">
        <f t="shared" ca="1" si="5"/>
        <v>Trnkovecká</v>
      </c>
      <c r="G14" t="str">
        <f t="shared" ca="1" si="6"/>
        <v>Ovoce</v>
      </c>
      <c r="H14" t="str">
        <f t="shared" ca="1" si="7"/>
        <v>Hroznové víno</v>
      </c>
      <c r="I14" s="17">
        <f t="shared" ca="1" si="8"/>
        <v>0.98</v>
      </c>
      <c r="J14" s="15">
        <f t="shared" ca="1" si="9"/>
        <v>48.9</v>
      </c>
      <c r="K14" t="str">
        <f t="shared" ca="1" si="10"/>
        <v>Ivana</v>
      </c>
      <c r="L14" s="14">
        <f t="shared" ca="1" si="11"/>
        <v>42147</v>
      </c>
      <c r="S14">
        <v>4</v>
      </c>
      <c r="T14" t="s">
        <v>62</v>
      </c>
    </row>
    <row r="15" spans="1:24" x14ac:dyDescent="0.35">
      <c r="A15">
        <f t="shared" ca="1" si="0"/>
        <v>4</v>
      </c>
      <c r="B15">
        <f t="shared" ca="1" si="1"/>
        <v>5</v>
      </c>
      <c r="C15">
        <f t="shared" ca="1" si="2"/>
        <v>1</v>
      </c>
      <c r="D15" t="str">
        <f t="shared" ca="1" si="3"/>
        <v>Jihočeský</v>
      </c>
      <c r="E15" t="str">
        <f t="shared" ca="1" si="4"/>
        <v>Strakonice</v>
      </c>
      <c r="F15" t="str">
        <f t="shared" ca="1" si="5"/>
        <v>Bezděkova</v>
      </c>
      <c r="G15" t="str">
        <f t="shared" ca="1" si="6"/>
        <v>Zelenina</v>
      </c>
      <c r="H15" t="str">
        <f t="shared" ca="1" si="7"/>
        <v>Zázvor</v>
      </c>
      <c r="I15" s="17">
        <f t="shared" ca="1" si="8"/>
        <v>0.56000000000000005</v>
      </c>
      <c r="J15" s="15">
        <f t="shared" ca="1" si="9"/>
        <v>39.14</v>
      </c>
      <c r="K15" t="str">
        <f t="shared" ca="1" si="10"/>
        <v>Lenka</v>
      </c>
      <c r="L15" s="14">
        <f t="shared" ca="1" si="11"/>
        <v>42492</v>
      </c>
    </row>
    <row r="16" spans="1:24" x14ac:dyDescent="0.35">
      <c r="A16">
        <f t="shared" ca="1" si="0"/>
        <v>3</v>
      </c>
      <c r="B16">
        <f t="shared" ca="1" si="1"/>
        <v>5</v>
      </c>
      <c r="C16">
        <f t="shared" ca="1" si="2"/>
        <v>4</v>
      </c>
      <c r="D16" t="str">
        <f t="shared" ca="1" si="3"/>
        <v>Vysočina</v>
      </c>
      <c r="E16" t="str">
        <f t="shared" ca="1" si="4"/>
        <v>Horní Cerekev</v>
      </c>
      <c r="F16" t="str">
        <f t="shared" ca="1" si="5"/>
        <v>Švábovská</v>
      </c>
      <c r="G16" t="str">
        <f t="shared" ca="1" si="6"/>
        <v>Zelenina</v>
      </c>
      <c r="H16" t="str">
        <f t="shared" ca="1" si="7"/>
        <v>Zázvor</v>
      </c>
      <c r="I16" s="17">
        <f t="shared" ca="1" si="8"/>
        <v>0.62</v>
      </c>
      <c r="J16" s="15">
        <f t="shared" ca="1" si="9"/>
        <v>43.34</v>
      </c>
      <c r="K16" t="str">
        <f t="shared" ca="1" si="10"/>
        <v>Ivana</v>
      </c>
      <c r="L16" s="14">
        <f t="shared" ca="1" si="11"/>
        <v>42360</v>
      </c>
    </row>
    <row r="17" spans="1:12" x14ac:dyDescent="0.35">
      <c r="A17">
        <f t="shared" ca="1" si="0"/>
        <v>3</v>
      </c>
      <c r="B17">
        <f t="shared" ca="1" si="1"/>
        <v>3</v>
      </c>
      <c r="C17">
        <f t="shared" ca="1" si="2"/>
        <v>1</v>
      </c>
      <c r="D17" t="str">
        <f t="shared" ca="1" si="3"/>
        <v>Jihočeský</v>
      </c>
      <c r="E17" t="str">
        <f t="shared" ca="1" si="4"/>
        <v>Strakonice</v>
      </c>
      <c r="F17" t="str">
        <f t="shared" ca="1" si="5"/>
        <v>Bezděkova</v>
      </c>
      <c r="G17" t="str">
        <f t="shared" ca="1" si="6"/>
        <v>Zelenina</v>
      </c>
      <c r="H17" t="str">
        <f t="shared" ca="1" si="7"/>
        <v>Brambory</v>
      </c>
      <c r="I17" s="17">
        <f t="shared" ca="1" si="8"/>
        <v>4.47</v>
      </c>
      <c r="J17" s="15">
        <f t="shared" ca="1" si="9"/>
        <v>84.48</v>
      </c>
      <c r="K17" t="str">
        <f t="shared" ca="1" si="10"/>
        <v>Ivana</v>
      </c>
      <c r="L17" s="14">
        <f t="shared" ca="1" si="11"/>
        <v>41906</v>
      </c>
    </row>
    <row r="18" spans="1:12" x14ac:dyDescent="0.35">
      <c r="A18">
        <f t="shared" ca="1" si="0"/>
        <v>3</v>
      </c>
      <c r="B18">
        <f t="shared" ca="1" si="1"/>
        <v>5</v>
      </c>
      <c r="C18">
        <f t="shared" ca="1" si="2"/>
        <v>6</v>
      </c>
      <c r="D18" t="str">
        <f t="shared" ca="1" si="3"/>
        <v>Jihočeský</v>
      </c>
      <c r="E18" t="str">
        <f t="shared" ca="1" si="4"/>
        <v>Dolní Bukovsko</v>
      </c>
      <c r="F18" t="str">
        <f t="shared" ca="1" si="5"/>
        <v>Pelejovická</v>
      </c>
      <c r="G18" t="str">
        <f t="shared" ca="1" si="6"/>
        <v>Zelenina</v>
      </c>
      <c r="H18" t="str">
        <f t="shared" ca="1" si="7"/>
        <v>Zázvor</v>
      </c>
      <c r="I18" s="17">
        <f t="shared" ca="1" si="8"/>
        <v>0.49</v>
      </c>
      <c r="J18" s="15">
        <f t="shared" ca="1" si="9"/>
        <v>34.25</v>
      </c>
      <c r="K18" t="str">
        <f t="shared" ca="1" si="10"/>
        <v>Ivana</v>
      </c>
      <c r="L18" s="14">
        <f t="shared" ca="1" si="11"/>
        <v>42160</v>
      </c>
    </row>
    <row r="19" spans="1:12" x14ac:dyDescent="0.35">
      <c r="A19">
        <f t="shared" ca="1" si="0"/>
        <v>2</v>
      </c>
      <c r="B19">
        <f t="shared" ca="1" si="1"/>
        <v>1</v>
      </c>
      <c r="C19">
        <f t="shared" ca="1" si="2"/>
        <v>5</v>
      </c>
      <c r="D19" t="str">
        <f t="shared" ca="1" si="3"/>
        <v>Jihomoravský</v>
      </c>
      <c r="E19" t="str">
        <f t="shared" ca="1" si="4"/>
        <v>Rousínov</v>
      </c>
      <c r="F19" t="str">
        <f t="shared" ca="1" si="5"/>
        <v>Čechyňská</v>
      </c>
      <c r="G19" t="str">
        <f t="shared" ca="1" si="6"/>
        <v>Ovoce</v>
      </c>
      <c r="H19" t="str">
        <f t="shared" ca="1" si="7"/>
        <v>Hroznové víno</v>
      </c>
      <c r="I19" s="17">
        <f t="shared" ca="1" si="8"/>
        <v>1.44</v>
      </c>
      <c r="J19" s="15">
        <f t="shared" ca="1" si="9"/>
        <v>71.86</v>
      </c>
      <c r="K19" t="str">
        <f t="shared" ca="1" si="10"/>
        <v>Robert</v>
      </c>
      <c r="L19" s="14">
        <f t="shared" ca="1" si="11"/>
        <v>41754</v>
      </c>
    </row>
    <row r="20" spans="1:12" x14ac:dyDescent="0.35">
      <c r="A20">
        <f t="shared" ca="1" si="0"/>
        <v>3</v>
      </c>
      <c r="B20">
        <f t="shared" ca="1" si="1"/>
        <v>2</v>
      </c>
      <c r="C20">
        <f t="shared" ca="1" si="2"/>
        <v>4</v>
      </c>
      <c r="D20" t="str">
        <f t="shared" ca="1" si="3"/>
        <v>Vysočina</v>
      </c>
      <c r="E20" t="str">
        <f t="shared" ca="1" si="4"/>
        <v>Horní Cerekev</v>
      </c>
      <c r="F20" t="str">
        <f t="shared" ca="1" si="5"/>
        <v>Švábovská</v>
      </c>
      <c r="G20" t="str">
        <f t="shared" ca="1" si="6"/>
        <v>Zelenina</v>
      </c>
      <c r="H20" t="str">
        <f t="shared" ca="1" si="7"/>
        <v>Křen</v>
      </c>
      <c r="I20" s="17">
        <f t="shared" ca="1" si="8"/>
        <v>0.2</v>
      </c>
      <c r="J20" s="15">
        <f t="shared" ca="1" si="9"/>
        <v>5.98</v>
      </c>
      <c r="K20" t="str">
        <f t="shared" ca="1" si="10"/>
        <v>Ivana</v>
      </c>
      <c r="L20" s="14">
        <f t="shared" ca="1" si="11"/>
        <v>42114</v>
      </c>
    </row>
    <row r="21" spans="1:12" x14ac:dyDescent="0.35">
      <c r="A21">
        <f t="shared" ca="1" si="0"/>
        <v>4</v>
      </c>
      <c r="B21">
        <f t="shared" ca="1" si="1"/>
        <v>4</v>
      </c>
      <c r="C21">
        <f t="shared" ca="1" si="2"/>
        <v>2</v>
      </c>
      <c r="D21" t="str">
        <f t="shared" ca="1" si="3"/>
        <v>Jihomoravský</v>
      </c>
      <c r="E21" t="str">
        <f t="shared" ca="1" si="4"/>
        <v>Brno</v>
      </c>
      <c r="F21" t="str">
        <f t="shared" ca="1" si="5"/>
        <v>Údolní</v>
      </c>
      <c r="G21" t="str">
        <f t="shared" ca="1" si="6"/>
        <v>Ovoce</v>
      </c>
      <c r="H21" t="str">
        <f t="shared" ca="1" si="7"/>
        <v>Jablka</v>
      </c>
      <c r="I21" s="17">
        <f t="shared" ca="1" si="8"/>
        <v>0.42</v>
      </c>
      <c r="J21" s="15">
        <f t="shared" ca="1" si="9"/>
        <v>12.56</v>
      </c>
      <c r="K21" t="str">
        <f t="shared" ca="1" si="10"/>
        <v>Lenka</v>
      </c>
      <c r="L21" s="14">
        <f t="shared" ca="1" si="11"/>
        <v>42506</v>
      </c>
    </row>
    <row r="22" spans="1:12" x14ac:dyDescent="0.35">
      <c r="A22">
        <f t="shared" ca="1" si="0"/>
        <v>4</v>
      </c>
      <c r="B22">
        <f t="shared" ca="1" si="1"/>
        <v>5</v>
      </c>
      <c r="C22">
        <f t="shared" ca="1" si="2"/>
        <v>9</v>
      </c>
      <c r="D22" t="str">
        <f t="shared" ca="1" si="3"/>
        <v>Moravskoslezský</v>
      </c>
      <c r="E22" t="str">
        <f t="shared" ca="1" si="4"/>
        <v>Ostrava</v>
      </c>
      <c r="F22" t="str">
        <f t="shared" ca="1" si="5"/>
        <v>Trnkovecká</v>
      </c>
      <c r="G22" t="str">
        <f t="shared" ca="1" si="6"/>
        <v>Zelenina</v>
      </c>
      <c r="H22" t="str">
        <f t="shared" ca="1" si="7"/>
        <v>Zázvor</v>
      </c>
      <c r="I22" s="17">
        <f t="shared" ca="1" si="8"/>
        <v>0.15</v>
      </c>
      <c r="J22" s="15">
        <f t="shared" ca="1" si="9"/>
        <v>10.49</v>
      </c>
      <c r="K22" t="str">
        <f t="shared" ca="1" si="10"/>
        <v>Lenka</v>
      </c>
      <c r="L22" s="14">
        <f t="shared" ca="1" si="11"/>
        <v>42226</v>
      </c>
    </row>
    <row r="23" spans="1:12" x14ac:dyDescent="0.35">
      <c r="A23">
        <f t="shared" ca="1" si="0"/>
        <v>1</v>
      </c>
      <c r="B23">
        <f t="shared" ca="1" si="1"/>
        <v>1</v>
      </c>
      <c r="C23">
        <f t="shared" ca="1" si="2"/>
        <v>3</v>
      </c>
      <c r="D23" t="str">
        <f t="shared" ca="1" si="3"/>
        <v>Vysočina</v>
      </c>
      <c r="E23" t="str">
        <f t="shared" ca="1" si="4"/>
        <v>Jihlava</v>
      </c>
      <c r="F23" t="str">
        <f t="shared" ca="1" si="5"/>
        <v>Okružní</v>
      </c>
      <c r="G23" t="str">
        <f t="shared" ca="1" si="6"/>
        <v>Ovoce</v>
      </c>
      <c r="H23" t="str">
        <f t="shared" ca="1" si="7"/>
        <v>Hroznové víno</v>
      </c>
      <c r="I23" s="17">
        <f t="shared" ca="1" si="8"/>
        <v>1.95</v>
      </c>
      <c r="J23" s="15">
        <f t="shared" ca="1" si="9"/>
        <v>97.31</v>
      </c>
      <c r="K23" t="str">
        <f t="shared" ca="1" si="10"/>
        <v>Karel</v>
      </c>
      <c r="L23" s="14">
        <f t="shared" ca="1" si="11"/>
        <v>41859</v>
      </c>
    </row>
    <row r="24" spans="1:12" x14ac:dyDescent="0.35">
      <c r="A24">
        <f t="shared" ca="1" si="0"/>
        <v>2</v>
      </c>
      <c r="B24">
        <f t="shared" ca="1" si="1"/>
        <v>1</v>
      </c>
      <c r="C24">
        <f t="shared" ca="1" si="2"/>
        <v>5</v>
      </c>
      <c r="D24" t="str">
        <f t="shared" ca="1" si="3"/>
        <v>Jihomoravský</v>
      </c>
      <c r="E24" t="str">
        <f t="shared" ca="1" si="4"/>
        <v>Rousínov</v>
      </c>
      <c r="F24" t="str">
        <f t="shared" ca="1" si="5"/>
        <v>Čechyňská</v>
      </c>
      <c r="G24" t="str">
        <f t="shared" ca="1" si="6"/>
        <v>Ovoce</v>
      </c>
      <c r="H24" t="str">
        <f t="shared" ca="1" si="7"/>
        <v>Hroznové víno</v>
      </c>
      <c r="I24" s="17">
        <f t="shared" ca="1" si="8"/>
        <v>1.29</v>
      </c>
      <c r="J24" s="15">
        <f t="shared" ca="1" si="9"/>
        <v>64.37</v>
      </c>
      <c r="K24" t="str">
        <f t="shared" ca="1" si="10"/>
        <v>Robert</v>
      </c>
      <c r="L24" s="14">
        <f t="shared" ca="1" si="11"/>
        <v>42246</v>
      </c>
    </row>
    <row r="25" spans="1:12" x14ac:dyDescent="0.35">
      <c r="A25">
        <f t="shared" ca="1" si="0"/>
        <v>4</v>
      </c>
      <c r="B25">
        <f t="shared" ca="1" si="1"/>
        <v>3</v>
      </c>
      <c r="C25">
        <f t="shared" ca="1" si="2"/>
        <v>4</v>
      </c>
      <c r="D25" t="str">
        <f t="shared" ca="1" si="3"/>
        <v>Vysočina</v>
      </c>
      <c r="E25" t="str">
        <f t="shared" ca="1" si="4"/>
        <v>Horní Cerekev</v>
      </c>
      <c r="F25" t="str">
        <f t="shared" ca="1" si="5"/>
        <v>Švábovská</v>
      </c>
      <c r="G25" t="str">
        <f t="shared" ca="1" si="6"/>
        <v>Zelenina</v>
      </c>
      <c r="H25" t="str">
        <f t="shared" ca="1" si="7"/>
        <v>Brambory</v>
      </c>
      <c r="I25" s="17">
        <f t="shared" ca="1" si="8"/>
        <v>3.28</v>
      </c>
      <c r="J25" s="15">
        <f t="shared" ca="1" si="9"/>
        <v>61.99</v>
      </c>
      <c r="K25" t="str">
        <f t="shared" ca="1" si="10"/>
        <v>Lenka</v>
      </c>
      <c r="L25" s="14">
        <f t="shared" ca="1" si="11"/>
        <v>41752</v>
      </c>
    </row>
    <row r="26" spans="1:12" x14ac:dyDescent="0.35">
      <c r="A26">
        <f t="shared" ca="1" si="0"/>
        <v>3</v>
      </c>
      <c r="B26">
        <f t="shared" ca="1" si="1"/>
        <v>5</v>
      </c>
      <c r="C26">
        <f t="shared" ca="1" si="2"/>
        <v>6</v>
      </c>
      <c r="D26" t="str">
        <f t="shared" ca="1" si="3"/>
        <v>Jihočeský</v>
      </c>
      <c r="E26" t="str">
        <f t="shared" ca="1" si="4"/>
        <v>Dolní Bukovsko</v>
      </c>
      <c r="F26" t="str">
        <f t="shared" ca="1" si="5"/>
        <v>Pelejovická</v>
      </c>
      <c r="G26" t="str">
        <f t="shared" ca="1" si="6"/>
        <v>Zelenina</v>
      </c>
      <c r="H26" t="str">
        <f t="shared" ca="1" si="7"/>
        <v>Zázvor</v>
      </c>
      <c r="I26" s="17">
        <f t="shared" ca="1" si="8"/>
        <v>0.97</v>
      </c>
      <c r="J26" s="15">
        <f t="shared" ca="1" si="9"/>
        <v>67.8</v>
      </c>
      <c r="K26" t="str">
        <f t="shared" ca="1" si="10"/>
        <v>Ivana</v>
      </c>
      <c r="L26" s="14">
        <f t="shared" ca="1" si="11"/>
        <v>42109</v>
      </c>
    </row>
    <row r="27" spans="1:12" x14ac:dyDescent="0.35">
      <c r="A27">
        <f t="shared" ca="1" si="0"/>
        <v>4</v>
      </c>
      <c r="B27">
        <f t="shared" ca="1" si="1"/>
        <v>4</v>
      </c>
      <c r="C27">
        <f t="shared" ca="1" si="2"/>
        <v>5</v>
      </c>
      <c r="D27" t="str">
        <f t="shared" ca="1" si="3"/>
        <v>Jihomoravský</v>
      </c>
      <c r="E27" t="str">
        <f t="shared" ca="1" si="4"/>
        <v>Rousínov</v>
      </c>
      <c r="F27" t="str">
        <f t="shared" ca="1" si="5"/>
        <v>Čechyňská</v>
      </c>
      <c r="G27" t="str">
        <f t="shared" ca="1" si="6"/>
        <v>Ovoce</v>
      </c>
      <c r="H27" t="str">
        <f t="shared" ca="1" si="7"/>
        <v>Jablka</v>
      </c>
      <c r="I27" s="17">
        <f t="shared" ca="1" si="8"/>
        <v>1.1399999999999999</v>
      </c>
      <c r="J27" s="15">
        <f t="shared" ca="1" si="9"/>
        <v>34.090000000000003</v>
      </c>
      <c r="K27" t="str">
        <f t="shared" ca="1" si="10"/>
        <v>Lenka</v>
      </c>
      <c r="L27" s="14">
        <f t="shared" ca="1" si="11"/>
        <v>42634</v>
      </c>
    </row>
    <row r="28" spans="1:12" x14ac:dyDescent="0.35">
      <c r="A28">
        <f t="shared" ca="1" si="0"/>
        <v>3</v>
      </c>
      <c r="B28">
        <f t="shared" ca="1" si="1"/>
        <v>5</v>
      </c>
      <c r="C28">
        <f t="shared" ca="1" si="2"/>
        <v>6</v>
      </c>
      <c r="D28" t="str">
        <f t="shared" ca="1" si="3"/>
        <v>Jihočeský</v>
      </c>
      <c r="E28" t="str">
        <f t="shared" ca="1" si="4"/>
        <v>Dolní Bukovsko</v>
      </c>
      <c r="F28" t="str">
        <f t="shared" ca="1" si="5"/>
        <v>Pelejovická</v>
      </c>
      <c r="G28" t="str">
        <f t="shared" ca="1" si="6"/>
        <v>Zelenina</v>
      </c>
      <c r="H28" t="str">
        <f t="shared" ca="1" si="7"/>
        <v>Zázvor</v>
      </c>
      <c r="I28" s="17">
        <f t="shared" ca="1" si="8"/>
        <v>0.43</v>
      </c>
      <c r="J28" s="15">
        <f t="shared" ca="1" si="9"/>
        <v>30.06</v>
      </c>
      <c r="K28" t="str">
        <f t="shared" ca="1" si="10"/>
        <v>Ivana</v>
      </c>
      <c r="L28" s="14">
        <f t="shared" ca="1" si="11"/>
        <v>42304</v>
      </c>
    </row>
    <row r="29" spans="1:12" x14ac:dyDescent="0.35">
      <c r="A29">
        <f t="shared" ca="1" si="0"/>
        <v>4</v>
      </c>
      <c r="B29">
        <f t="shared" ca="1" si="1"/>
        <v>5</v>
      </c>
      <c r="C29">
        <f t="shared" ca="1" si="2"/>
        <v>3</v>
      </c>
      <c r="D29" t="str">
        <f t="shared" ca="1" si="3"/>
        <v>Vysočina</v>
      </c>
      <c r="E29" t="str">
        <f t="shared" ca="1" si="4"/>
        <v>Jihlava</v>
      </c>
      <c r="F29" t="str">
        <f t="shared" ca="1" si="5"/>
        <v>Okružní</v>
      </c>
      <c r="G29" t="str">
        <f t="shared" ca="1" si="6"/>
        <v>Zelenina</v>
      </c>
      <c r="H29" t="str">
        <f t="shared" ca="1" si="7"/>
        <v>Zázvor</v>
      </c>
      <c r="I29" s="17">
        <f t="shared" ca="1" si="8"/>
        <v>0.56000000000000005</v>
      </c>
      <c r="J29" s="15">
        <f t="shared" ca="1" si="9"/>
        <v>39.14</v>
      </c>
      <c r="K29" t="str">
        <f t="shared" ca="1" si="10"/>
        <v>Lenka</v>
      </c>
      <c r="L29" s="14">
        <f t="shared" ca="1" si="11"/>
        <v>41948</v>
      </c>
    </row>
    <row r="30" spans="1:12" x14ac:dyDescent="0.35">
      <c r="A30">
        <f t="shared" ca="1" si="0"/>
        <v>1</v>
      </c>
      <c r="B30">
        <f t="shared" ca="1" si="1"/>
        <v>5</v>
      </c>
      <c r="C30">
        <f t="shared" ca="1" si="2"/>
        <v>4</v>
      </c>
      <c r="D30" t="str">
        <f t="shared" ca="1" si="3"/>
        <v>Vysočina</v>
      </c>
      <c r="E30" t="str">
        <f t="shared" ca="1" si="4"/>
        <v>Horní Cerekev</v>
      </c>
      <c r="F30" t="str">
        <f t="shared" ca="1" si="5"/>
        <v>Švábovská</v>
      </c>
      <c r="G30" t="str">
        <f t="shared" ca="1" si="6"/>
        <v>Zelenina</v>
      </c>
      <c r="H30" t="str">
        <f t="shared" ca="1" si="7"/>
        <v>Zázvor</v>
      </c>
      <c r="I30" s="17">
        <f t="shared" ca="1" si="8"/>
        <v>0.05</v>
      </c>
      <c r="J30" s="15">
        <f t="shared" ca="1" si="9"/>
        <v>3.5</v>
      </c>
      <c r="K30" t="str">
        <f t="shared" ca="1" si="10"/>
        <v>Karel</v>
      </c>
      <c r="L30" s="14">
        <f t="shared" ca="1" si="11"/>
        <v>42064</v>
      </c>
    </row>
    <row r="31" spans="1:12" x14ac:dyDescent="0.35">
      <c r="A31">
        <f t="shared" ca="1" si="0"/>
        <v>4</v>
      </c>
      <c r="B31">
        <f t="shared" ca="1" si="1"/>
        <v>2</v>
      </c>
      <c r="C31">
        <f t="shared" ca="1" si="2"/>
        <v>8</v>
      </c>
      <c r="D31" t="str">
        <f t="shared" ca="1" si="3"/>
        <v>Moravskoslezský</v>
      </c>
      <c r="E31" t="str">
        <f t="shared" ca="1" si="4"/>
        <v>Havířov</v>
      </c>
      <c r="F31" t="str">
        <f t="shared" ca="1" si="5"/>
        <v>Vardasova</v>
      </c>
      <c r="G31" t="str">
        <f t="shared" ca="1" si="6"/>
        <v>Zelenina</v>
      </c>
      <c r="H31" t="str">
        <f t="shared" ca="1" si="7"/>
        <v>Křen</v>
      </c>
      <c r="I31" s="17">
        <f t="shared" ca="1" si="8"/>
        <v>0.17</v>
      </c>
      <c r="J31" s="15">
        <f t="shared" ca="1" si="9"/>
        <v>5.08</v>
      </c>
      <c r="K31" t="str">
        <f t="shared" ca="1" si="10"/>
        <v>Lenka</v>
      </c>
      <c r="L31" s="14">
        <f t="shared" ca="1" si="11"/>
        <v>41887</v>
      </c>
    </row>
    <row r="32" spans="1:12" x14ac:dyDescent="0.35">
      <c r="A32">
        <f t="shared" ca="1" si="0"/>
        <v>3</v>
      </c>
      <c r="B32">
        <f t="shared" ca="1" si="1"/>
        <v>2</v>
      </c>
      <c r="C32">
        <f t="shared" ca="1" si="2"/>
        <v>8</v>
      </c>
      <c r="D32" t="str">
        <f t="shared" ca="1" si="3"/>
        <v>Moravskoslezský</v>
      </c>
      <c r="E32" t="str">
        <f t="shared" ca="1" si="4"/>
        <v>Havířov</v>
      </c>
      <c r="F32" t="str">
        <f t="shared" ca="1" si="5"/>
        <v>Vardasova</v>
      </c>
      <c r="G32" t="str">
        <f t="shared" ca="1" si="6"/>
        <v>Zelenina</v>
      </c>
      <c r="H32" t="str">
        <f t="shared" ca="1" si="7"/>
        <v>Křen</v>
      </c>
      <c r="I32" s="17">
        <f t="shared" ca="1" si="8"/>
        <v>0.01</v>
      </c>
      <c r="J32" s="15">
        <f t="shared" ca="1" si="9"/>
        <v>0.3</v>
      </c>
      <c r="K32" t="str">
        <f t="shared" ca="1" si="10"/>
        <v>Ivana</v>
      </c>
      <c r="L32" s="14">
        <f t="shared" ca="1" si="11"/>
        <v>42125</v>
      </c>
    </row>
    <row r="33" spans="1:12" x14ac:dyDescent="0.35">
      <c r="A33">
        <f t="shared" ca="1" si="0"/>
        <v>1</v>
      </c>
      <c r="B33">
        <f t="shared" ca="1" si="1"/>
        <v>3</v>
      </c>
      <c r="C33">
        <f t="shared" ca="1" si="2"/>
        <v>6</v>
      </c>
      <c r="D33" t="str">
        <f t="shared" ca="1" si="3"/>
        <v>Jihočeský</v>
      </c>
      <c r="E33" t="str">
        <f t="shared" ca="1" si="4"/>
        <v>Dolní Bukovsko</v>
      </c>
      <c r="F33" t="str">
        <f t="shared" ca="1" si="5"/>
        <v>Pelejovická</v>
      </c>
      <c r="G33" t="str">
        <f t="shared" ca="1" si="6"/>
        <v>Zelenina</v>
      </c>
      <c r="H33" t="str">
        <f t="shared" ca="1" si="7"/>
        <v>Brambory</v>
      </c>
      <c r="I33" s="17">
        <f t="shared" ca="1" si="8"/>
        <v>0.56999999999999995</v>
      </c>
      <c r="J33" s="15">
        <f t="shared" ca="1" si="9"/>
        <v>10.77</v>
      </c>
      <c r="K33" t="str">
        <f t="shared" ca="1" si="10"/>
        <v>Karel</v>
      </c>
      <c r="L33" s="14">
        <f t="shared" ca="1" si="11"/>
        <v>42525</v>
      </c>
    </row>
    <row r="34" spans="1:12" x14ac:dyDescent="0.35">
      <c r="A34">
        <f t="shared" ca="1" si="0"/>
        <v>4</v>
      </c>
      <c r="B34">
        <f t="shared" ca="1" si="1"/>
        <v>5</v>
      </c>
      <c r="C34">
        <f t="shared" ca="1" si="2"/>
        <v>5</v>
      </c>
      <c r="D34" t="str">
        <f t="shared" ca="1" si="3"/>
        <v>Jihomoravský</v>
      </c>
      <c r="E34" t="str">
        <f t="shared" ca="1" si="4"/>
        <v>Rousínov</v>
      </c>
      <c r="F34" t="str">
        <f t="shared" ca="1" si="5"/>
        <v>Čechyňská</v>
      </c>
      <c r="G34" t="str">
        <f t="shared" ca="1" si="6"/>
        <v>Zelenina</v>
      </c>
      <c r="H34" t="str">
        <f t="shared" ca="1" si="7"/>
        <v>Zázvor</v>
      </c>
      <c r="I34" s="17">
        <f t="shared" ca="1" si="8"/>
        <v>0.7</v>
      </c>
      <c r="J34" s="15">
        <f t="shared" ca="1" si="9"/>
        <v>48.93</v>
      </c>
      <c r="K34" t="str">
        <f t="shared" ca="1" si="10"/>
        <v>Lenka</v>
      </c>
      <c r="L34" s="14">
        <f t="shared" ca="1" si="11"/>
        <v>42253</v>
      </c>
    </row>
    <row r="35" spans="1:12" x14ac:dyDescent="0.35">
      <c r="A35">
        <f t="shared" ca="1" si="0"/>
        <v>4</v>
      </c>
      <c r="B35">
        <f t="shared" ca="1" si="1"/>
        <v>5</v>
      </c>
      <c r="C35">
        <f t="shared" ca="1" si="2"/>
        <v>7</v>
      </c>
      <c r="D35" t="str">
        <f t="shared" ca="1" si="3"/>
        <v>Jihočeský</v>
      </c>
      <c r="E35" t="str">
        <f t="shared" ca="1" si="4"/>
        <v>Písek</v>
      </c>
      <c r="F35" t="str">
        <f t="shared" ca="1" si="5"/>
        <v>Strakonická</v>
      </c>
      <c r="G35" t="str">
        <f t="shared" ca="1" si="6"/>
        <v>Zelenina</v>
      </c>
      <c r="H35" t="str">
        <f t="shared" ca="1" si="7"/>
        <v>Zázvor</v>
      </c>
      <c r="I35" s="17">
        <f t="shared" ca="1" si="8"/>
        <v>0.71</v>
      </c>
      <c r="J35" s="15">
        <f t="shared" ca="1" si="9"/>
        <v>49.63</v>
      </c>
      <c r="K35" t="str">
        <f t="shared" ca="1" si="10"/>
        <v>Lenka</v>
      </c>
      <c r="L35" s="14">
        <f t="shared" ca="1" si="11"/>
        <v>41784</v>
      </c>
    </row>
    <row r="36" spans="1:12" x14ac:dyDescent="0.35">
      <c r="A36">
        <f t="shared" ca="1" si="0"/>
        <v>1</v>
      </c>
      <c r="B36">
        <f t="shared" ca="1" si="1"/>
        <v>5</v>
      </c>
      <c r="C36">
        <f t="shared" ca="1" si="2"/>
        <v>6</v>
      </c>
      <c r="D36" t="str">
        <f t="shared" ca="1" si="3"/>
        <v>Jihočeský</v>
      </c>
      <c r="E36" t="str">
        <f t="shared" ca="1" si="4"/>
        <v>Dolní Bukovsko</v>
      </c>
      <c r="F36" t="str">
        <f t="shared" ca="1" si="5"/>
        <v>Pelejovická</v>
      </c>
      <c r="G36" t="str">
        <f t="shared" ca="1" si="6"/>
        <v>Zelenina</v>
      </c>
      <c r="H36" t="str">
        <f t="shared" ca="1" si="7"/>
        <v>Zázvor</v>
      </c>
      <c r="I36" s="17">
        <f t="shared" ca="1" si="8"/>
        <v>0.66</v>
      </c>
      <c r="J36" s="15">
        <f t="shared" ca="1" si="9"/>
        <v>46.13</v>
      </c>
      <c r="K36" t="str">
        <f t="shared" ca="1" si="10"/>
        <v>Karel</v>
      </c>
      <c r="L36" s="14">
        <f t="shared" ca="1" si="11"/>
        <v>42080</v>
      </c>
    </row>
    <row r="37" spans="1:12" x14ac:dyDescent="0.35">
      <c r="A37">
        <f t="shared" ca="1" si="0"/>
        <v>2</v>
      </c>
      <c r="B37">
        <f t="shared" ca="1" si="1"/>
        <v>2</v>
      </c>
      <c r="C37">
        <f t="shared" ca="1" si="2"/>
        <v>1</v>
      </c>
      <c r="D37" t="str">
        <f t="shared" ca="1" si="3"/>
        <v>Jihočeský</v>
      </c>
      <c r="E37" t="str">
        <f t="shared" ca="1" si="4"/>
        <v>Strakonice</v>
      </c>
      <c r="F37" t="str">
        <f t="shared" ca="1" si="5"/>
        <v>Bezděkova</v>
      </c>
      <c r="G37" t="str">
        <f t="shared" ca="1" si="6"/>
        <v>Zelenina</v>
      </c>
      <c r="H37" t="str">
        <f t="shared" ca="1" si="7"/>
        <v>Křen</v>
      </c>
      <c r="I37" s="17">
        <f t="shared" ca="1" si="8"/>
        <v>0.79</v>
      </c>
      <c r="J37" s="15">
        <f t="shared" ca="1" si="9"/>
        <v>23.62</v>
      </c>
      <c r="K37" t="str">
        <f t="shared" ca="1" si="10"/>
        <v>Robert</v>
      </c>
      <c r="L37" s="14">
        <f t="shared" ca="1" si="11"/>
        <v>41717</v>
      </c>
    </row>
    <row r="38" spans="1:12" x14ac:dyDescent="0.35">
      <c r="A38">
        <f t="shared" ca="1" si="0"/>
        <v>2</v>
      </c>
      <c r="B38">
        <f t="shared" ca="1" si="1"/>
        <v>5</v>
      </c>
      <c r="C38">
        <f t="shared" ca="1" si="2"/>
        <v>9</v>
      </c>
      <c r="D38" t="str">
        <f t="shared" ca="1" si="3"/>
        <v>Moravskoslezský</v>
      </c>
      <c r="E38" t="str">
        <f t="shared" ca="1" si="4"/>
        <v>Ostrava</v>
      </c>
      <c r="F38" t="str">
        <f t="shared" ca="1" si="5"/>
        <v>Trnkovecká</v>
      </c>
      <c r="G38" t="str">
        <f t="shared" ca="1" si="6"/>
        <v>Zelenina</v>
      </c>
      <c r="H38" t="str">
        <f t="shared" ca="1" si="7"/>
        <v>Zázvor</v>
      </c>
      <c r="I38" s="17">
        <f t="shared" ca="1" si="8"/>
        <v>1</v>
      </c>
      <c r="J38" s="15">
        <f t="shared" ca="1" si="9"/>
        <v>69.900000000000006</v>
      </c>
      <c r="K38" t="str">
        <f t="shared" ca="1" si="10"/>
        <v>Robert</v>
      </c>
      <c r="L38" s="14">
        <f t="shared" ca="1" si="11"/>
        <v>42063</v>
      </c>
    </row>
    <row r="39" spans="1:12" x14ac:dyDescent="0.35">
      <c r="A39">
        <f t="shared" ca="1" si="0"/>
        <v>4</v>
      </c>
      <c r="B39">
        <f t="shared" ca="1" si="1"/>
        <v>4</v>
      </c>
      <c r="C39">
        <f t="shared" ca="1" si="2"/>
        <v>3</v>
      </c>
      <c r="D39" t="str">
        <f t="shared" ca="1" si="3"/>
        <v>Vysočina</v>
      </c>
      <c r="E39" t="str">
        <f t="shared" ca="1" si="4"/>
        <v>Jihlava</v>
      </c>
      <c r="F39" t="str">
        <f t="shared" ca="1" si="5"/>
        <v>Okružní</v>
      </c>
      <c r="G39" t="str">
        <f t="shared" ca="1" si="6"/>
        <v>Ovoce</v>
      </c>
      <c r="H39" t="str">
        <f t="shared" ca="1" si="7"/>
        <v>Jablka</v>
      </c>
      <c r="I39" s="17">
        <f t="shared" ca="1" si="8"/>
        <v>0.94</v>
      </c>
      <c r="J39" s="15">
        <f t="shared" ca="1" si="9"/>
        <v>28.11</v>
      </c>
      <c r="K39" t="str">
        <f t="shared" ca="1" si="10"/>
        <v>Lenka</v>
      </c>
      <c r="L39" s="14">
        <f t="shared" ca="1" si="11"/>
        <v>42474</v>
      </c>
    </row>
    <row r="40" spans="1:12" x14ac:dyDescent="0.35">
      <c r="A40">
        <f t="shared" ca="1" si="0"/>
        <v>3</v>
      </c>
      <c r="B40">
        <f t="shared" ca="1" si="1"/>
        <v>5</v>
      </c>
      <c r="C40">
        <f t="shared" ca="1" si="2"/>
        <v>5</v>
      </c>
      <c r="D40" t="str">
        <f t="shared" ca="1" si="3"/>
        <v>Jihomoravský</v>
      </c>
      <c r="E40" t="str">
        <f t="shared" ca="1" si="4"/>
        <v>Rousínov</v>
      </c>
      <c r="F40" t="str">
        <f t="shared" ca="1" si="5"/>
        <v>Čechyňská</v>
      </c>
      <c r="G40" t="str">
        <f t="shared" ca="1" si="6"/>
        <v>Zelenina</v>
      </c>
      <c r="H40" t="str">
        <f t="shared" ca="1" si="7"/>
        <v>Zázvor</v>
      </c>
      <c r="I40" s="17">
        <f t="shared" ca="1" si="8"/>
        <v>0.03</v>
      </c>
      <c r="J40" s="15">
        <f t="shared" ca="1" si="9"/>
        <v>2.1</v>
      </c>
      <c r="K40" t="str">
        <f t="shared" ca="1" si="10"/>
        <v>Ivana</v>
      </c>
      <c r="L40" s="14">
        <f t="shared" ca="1" si="11"/>
        <v>42135</v>
      </c>
    </row>
    <row r="41" spans="1:12" x14ac:dyDescent="0.35">
      <c r="A41">
        <f t="shared" ca="1" si="0"/>
        <v>3</v>
      </c>
      <c r="B41">
        <f t="shared" ca="1" si="1"/>
        <v>5</v>
      </c>
      <c r="C41">
        <f t="shared" ca="1" si="2"/>
        <v>4</v>
      </c>
      <c r="D41" t="str">
        <f t="shared" ca="1" si="3"/>
        <v>Vysočina</v>
      </c>
      <c r="E41" t="str">
        <f t="shared" ca="1" si="4"/>
        <v>Horní Cerekev</v>
      </c>
      <c r="F41" t="str">
        <f t="shared" ca="1" si="5"/>
        <v>Švábovská</v>
      </c>
      <c r="G41" t="str">
        <f t="shared" ca="1" si="6"/>
        <v>Zelenina</v>
      </c>
      <c r="H41" t="str">
        <f t="shared" ca="1" si="7"/>
        <v>Zázvor</v>
      </c>
      <c r="I41" s="17">
        <f t="shared" ca="1" si="8"/>
        <v>0.66</v>
      </c>
      <c r="J41" s="15">
        <f t="shared" ca="1" si="9"/>
        <v>46.13</v>
      </c>
      <c r="K41" t="str">
        <f t="shared" ca="1" si="10"/>
        <v>Ivana</v>
      </c>
      <c r="L41" s="14">
        <f t="shared" ca="1" si="11"/>
        <v>41774</v>
      </c>
    </row>
    <row r="42" spans="1:12" x14ac:dyDescent="0.35">
      <c r="A42">
        <f t="shared" ca="1" si="0"/>
        <v>1</v>
      </c>
      <c r="B42">
        <f t="shared" ca="1" si="1"/>
        <v>4</v>
      </c>
      <c r="C42">
        <f t="shared" ca="1" si="2"/>
        <v>4</v>
      </c>
      <c r="D42" t="str">
        <f t="shared" ca="1" si="3"/>
        <v>Vysočina</v>
      </c>
      <c r="E42" t="str">
        <f t="shared" ca="1" si="4"/>
        <v>Horní Cerekev</v>
      </c>
      <c r="F42" t="str">
        <f t="shared" ca="1" si="5"/>
        <v>Švábovská</v>
      </c>
      <c r="G42" t="str">
        <f t="shared" ca="1" si="6"/>
        <v>Ovoce</v>
      </c>
      <c r="H42" t="str">
        <f t="shared" ca="1" si="7"/>
        <v>Jablka</v>
      </c>
      <c r="I42" s="17">
        <f t="shared" ca="1" si="8"/>
        <v>0.05</v>
      </c>
      <c r="J42" s="15">
        <f t="shared" ca="1" si="9"/>
        <v>1.5</v>
      </c>
      <c r="K42" t="str">
        <f t="shared" ca="1" si="10"/>
        <v>Karel</v>
      </c>
      <c r="L42" s="14">
        <f t="shared" ca="1" si="11"/>
        <v>42115</v>
      </c>
    </row>
    <row r="43" spans="1:12" x14ac:dyDescent="0.35">
      <c r="A43">
        <f t="shared" ca="1" si="0"/>
        <v>2</v>
      </c>
      <c r="B43">
        <f t="shared" ca="1" si="1"/>
        <v>1</v>
      </c>
      <c r="C43">
        <f t="shared" ca="1" si="2"/>
        <v>4</v>
      </c>
      <c r="D43" t="str">
        <f t="shared" ca="1" si="3"/>
        <v>Vysočina</v>
      </c>
      <c r="E43" t="str">
        <f t="shared" ca="1" si="4"/>
        <v>Horní Cerekev</v>
      </c>
      <c r="F43" t="str">
        <f t="shared" ca="1" si="5"/>
        <v>Švábovská</v>
      </c>
      <c r="G43" t="str">
        <f t="shared" ca="1" si="6"/>
        <v>Ovoce</v>
      </c>
      <c r="H43" t="str">
        <f t="shared" ca="1" si="7"/>
        <v>Hroznové víno</v>
      </c>
      <c r="I43" s="17">
        <f t="shared" ca="1" si="8"/>
        <v>1.77</v>
      </c>
      <c r="J43" s="15">
        <f t="shared" ca="1" si="9"/>
        <v>88.32</v>
      </c>
      <c r="K43" t="str">
        <f t="shared" ca="1" si="10"/>
        <v>Robert</v>
      </c>
      <c r="L43" s="14">
        <f t="shared" ca="1" si="11"/>
        <v>41798</v>
      </c>
    </row>
    <row r="44" spans="1:12" x14ac:dyDescent="0.35">
      <c r="A44">
        <f t="shared" ca="1" si="0"/>
        <v>2</v>
      </c>
      <c r="B44">
        <f t="shared" ca="1" si="1"/>
        <v>5</v>
      </c>
      <c r="C44">
        <f t="shared" ca="1" si="2"/>
        <v>1</v>
      </c>
      <c r="D44" t="str">
        <f t="shared" ca="1" si="3"/>
        <v>Jihočeský</v>
      </c>
      <c r="E44" t="str">
        <f t="shared" ca="1" si="4"/>
        <v>Strakonice</v>
      </c>
      <c r="F44" t="str">
        <f t="shared" ca="1" si="5"/>
        <v>Bezděkova</v>
      </c>
      <c r="G44" t="str">
        <f t="shared" ca="1" si="6"/>
        <v>Zelenina</v>
      </c>
      <c r="H44" t="str">
        <f t="shared" ca="1" si="7"/>
        <v>Zázvor</v>
      </c>
      <c r="I44" s="17">
        <f t="shared" ca="1" si="8"/>
        <v>0.59</v>
      </c>
      <c r="J44" s="15">
        <f t="shared" ca="1" si="9"/>
        <v>41.24</v>
      </c>
      <c r="K44" t="str">
        <f t="shared" ca="1" si="10"/>
        <v>Robert</v>
      </c>
      <c r="L44" s="14">
        <f t="shared" ca="1" si="11"/>
        <v>42208</v>
      </c>
    </row>
    <row r="45" spans="1:12" x14ac:dyDescent="0.35">
      <c r="A45">
        <f t="shared" ca="1" si="0"/>
        <v>3</v>
      </c>
      <c r="B45">
        <f t="shared" ca="1" si="1"/>
        <v>1</v>
      </c>
      <c r="C45">
        <f t="shared" ca="1" si="2"/>
        <v>1</v>
      </c>
      <c r="D45" t="str">
        <f t="shared" ca="1" si="3"/>
        <v>Jihočeský</v>
      </c>
      <c r="E45" t="str">
        <f t="shared" ca="1" si="4"/>
        <v>Strakonice</v>
      </c>
      <c r="F45" t="str">
        <f t="shared" ca="1" si="5"/>
        <v>Bezděkova</v>
      </c>
      <c r="G45" t="str">
        <f t="shared" ca="1" si="6"/>
        <v>Ovoce</v>
      </c>
      <c r="H45" t="str">
        <f t="shared" ca="1" si="7"/>
        <v>Hroznové víno</v>
      </c>
      <c r="I45" s="17">
        <f t="shared" ca="1" si="8"/>
        <v>0.38</v>
      </c>
      <c r="J45" s="15">
        <f t="shared" ca="1" si="9"/>
        <v>18.96</v>
      </c>
      <c r="K45" t="str">
        <f t="shared" ca="1" si="10"/>
        <v>Ivana</v>
      </c>
      <c r="L45" s="14">
        <f t="shared" ca="1" si="11"/>
        <v>42545</v>
      </c>
    </row>
    <row r="46" spans="1:12" x14ac:dyDescent="0.35">
      <c r="A46">
        <f t="shared" ca="1" si="0"/>
        <v>3</v>
      </c>
      <c r="B46">
        <f t="shared" ca="1" si="1"/>
        <v>3</v>
      </c>
      <c r="C46">
        <f t="shared" ca="1" si="2"/>
        <v>1</v>
      </c>
      <c r="D46" t="str">
        <f t="shared" ca="1" si="3"/>
        <v>Jihočeský</v>
      </c>
      <c r="E46" t="str">
        <f t="shared" ca="1" si="4"/>
        <v>Strakonice</v>
      </c>
      <c r="F46" t="str">
        <f t="shared" ca="1" si="5"/>
        <v>Bezděkova</v>
      </c>
      <c r="G46" t="str">
        <f t="shared" ca="1" si="6"/>
        <v>Zelenina</v>
      </c>
      <c r="H46" t="str">
        <f t="shared" ca="1" si="7"/>
        <v>Brambory</v>
      </c>
      <c r="I46" s="17">
        <f t="shared" ca="1" si="8"/>
        <v>3.89</v>
      </c>
      <c r="J46" s="15">
        <f t="shared" ca="1" si="9"/>
        <v>73.52</v>
      </c>
      <c r="K46" t="str">
        <f t="shared" ca="1" si="10"/>
        <v>Ivana</v>
      </c>
      <c r="L46" s="14">
        <f t="shared" ca="1" si="11"/>
        <v>42236</v>
      </c>
    </row>
    <row r="47" spans="1:12" x14ac:dyDescent="0.35">
      <c r="A47">
        <f t="shared" ca="1" si="0"/>
        <v>3</v>
      </c>
      <c r="B47">
        <f t="shared" ca="1" si="1"/>
        <v>2</v>
      </c>
      <c r="C47">
        <f t="shared" ca="1" si="2"/>
        <v>1</v>
      </c>
      <c r="D47" t="str">
        <f t="shared" ca="1" si="3"/>
        <v>Jihočeský</v>
      </c>
      <c r="E47" t="str">
        <f t="shared" ca="1" si="4"/>
        <v>Strakonice</v>
      </c>
      <c r="F47" t="str">
        <f t="shared" ca="1" si="5"/>
        <v>Bezděkova</v>
      </c>
      <c r="G47" t="str">
        <f t="shared" ca="1" si="6"/>
        <v>Zelenina</v>
      </c>
      <c r="H47" t="str">
        <f t="shared" ca="1" si="7"/>
        <v>Křen</v>
      </c>
      <c r="I47" s="17">
        <f t="shared" ca="1" si="8"/>
        <v>0.71</v>
      </c>
      <c r="J47" s="15">
        <f t="shared" ca="1" si="9"/>
        <v>21.23</v>
      </c>
      <c r="K47" t="str">
        <f t="shared" ca="1" si="10"/>
        <v>Ivana</v>
      </c>
      <c r="L47" s="14">
        <f t="shared" ca="1" si="11"/>
        <v>41672</v>
      </c>
    </row>
    <row r="48" spans="1:12" x14ac:dyDescent="0.35">
      <c r="A48">
        <f t="shared" ca="1" si="0"/>
        <v>4</v>
      </c>
      <c r="B48">
        <f t="shared" ca="1" si="1"/>
        <v>2</v>
      </c>
      <c r="C48">
        <f t="shared" ca="1" si="2"/>
        <v>4</v>
      </c>
      <c r="D48" t="str">
        <f t="shared" ca="1" si="3"/>
        <v>Vysočina</v>
      </c>
      <c r="E48" t="str">
        <f t="shared" ca="1" si="4"/>
        <v>Horní Cerekev</v>
      </c>
      <c r="F48" t="str">
        <f t="shared" ca="1" si="5"/>
        <v>Švábovská</v>
      </c>
      <c r="G48" t="str">
        <f t="shared" ca="1" si="6"/>
        <v>Zelenina</v>
      </c>
      <c r="H48" t="str">
        <f t="shared" ca="1" si="7"/>
        <v>Křen</v>
      </c>
      <c r="I48" s="17">
        <f t="shared" ca="1" si="8"/>
        <v>0.38</v>
      </c>
      <c r="J48" s="15">
        <f t="shared" ca="1" si="9"/>
        <v>11.36</v>
      </c>
      <c r="K48" t="str">
        <f t="shared" ca="1" si="10"/>
        <v>Lenka</v>
      </c>
      <c r="L48" s="14">
        <f t="shared" ca="1" si="11"/>
        <v>42361</v>
      </c>
    </row>
    <row r="49" spans="1:12" x14ac:dyDescent="0.35">
      <c r="A49">
        <f t="shared" ca="1" si="0"/>
        <v>4</v>
      </c>
      <c r="B49">
        <f t="shared" ca="1" si="1"/>
        <v>3</v>
      </c>
      <c r="C49">
        <f t="shared" ca="1" si="2"/>
        <v>6</v>
      </c>
      <c r="D49" t="str">
        <f t="shared" ca="1" si="3"/>
        <v>Jihočeský</v>
      </c>
      <c r="E49" t="str">
        <f t="shared" ca="1" si="4"/>
        <v>Dolní Bukovsko</v>
      </c>
      <c r="F49" t="str">
        <f t="shared" ca="1" si="5"/>
        <v>Pelejovická</v>
      </c>
      <c r="G49" t="str">
        <f t="shared" ca="1" si="6"/>
        <v>Zelenina</v>
      </c>
      <c r="H49" t="str">
        <f t="shared" ca="1" si="7"/>
        <v>Brambory</v>
      </c>
      <c r="I49" s="17">
        <f t="shared" ca="1" si="8"/>
        <v>1.67</v>
      </c>
      <c r="J49" s="15">
        <f t="shared" ca="1" si="9"/>
        <v>31.56</v>
      </c>
      <c r="K49" t="str">
        <f t="shared" ca="1" si="10"/>
        <v>Lenka</v>
      </c>
      <c r="L49" s="14">
        <f t="shared" ca="1" si="11"/>
        <v>41997</v>
      </c>
    </row>
    <row r="50" spans="1:12" x14ac:dyDescent="0.35">
      <c r="A50">
        <f t="shared" ca="1" si="0"/>
        <v>1</v>
      </c>
      <c r="B50">
        <f t="shared" ca="1" si="1"/>
        <v>2</v>
      </c>
      <c r="C50">
        <f t="shared" ca="1" si="2"/>
        <v>4</v>
      </c>
      <c r="D50" t="str">
        <f t="shared" ca="1" si="3"/>
        <v>Vysočina</v>
      </c>
      <c r="E50" t="str">
        <f t="shared" ca="1" si="4"/>
        <v>Horní Cerekev</v>
      </c>
      <c r="F50" t="str">
        <f t="shared" ca="1" si="5"/>
        <v>Švábovská</v>
      </c>
      <c r="G50" t="str">
        <f t="shared" ca="1" si="6"/>
        <v>Zelenina</v>
      </c>
      <c r="H50" t="str">
        <f t="shared" ca="1" si="7"/>
        <v>Křen</v>
      </c>
      <c r="I50" s="17">
        <f t="shared" ca="1" si="8"/>
        <v>0.44</v>
      </c>
      <c r="J50" s="15">
        <f t="shared" ca="1" si="9"/>
        <v>13.16</v>
      </c>
      <c r="K50" t="str">
        <f t="shared" ca="1" si="10"/>
        <v>Karel</v>
      </c>
      <c r="L50" s="14">
        <f t="shared" ca="1" si="11"/>
        <v>42345</v>
      </c>
    </row>
    <row r="51" spans="1:12" x14ac:dyDescent="0.35">
      <c r="A51">
        <f t="shared" ca="1" si="0"/>
        <v>3</v>
      </c>
      <c r="B51">
        <f t="shared" ca="1" si="1"/>
        <v>4</v>
      </c>
      <c r="C51">
        <f t="shared" ca="1" si="2"/>
        <v>3</v>
      </c>
      <c r="D51" t="str">
        <f t="shared" ca="1" si="3"/>
        <v>Vysočina</v>
      </c>
      <c r="E51" t="str">
        <f t="shared" ca="1" si="4"/>
        <v>Jihlava</v>
      </c>
      <c r="F51" t="str">
        <f t="shared" ca="1" si="5"/>
        <v>Okružní</v>
      </c>
      <c r="G51" t="str">
        <f t="shared" ca="1" si="6"/>
        <v>Ovoce</v>
      </c>
      <c r="H51" t="str">
        <f t="shared" ca="1" si="7"/>
        <v>Jablka</v>
      </c>
      <c r="I51" s="17">
        <f t="shared" ca="1" si="8"/>
        <v>1.52</v>
      </c>
      <c r="J51" s="15">
        <f t="shared" ca="1" si="9"/>
        <v>45.45</v>
      </c>
      <c r="K51" t="str">
        <f t="shared" ca="1" si="10"/>
        <v>Ivana</v>
      </c>
      <c r="L51" s="14">
        <f t="shared" ca="1" si="11"/>
        <v>42496</v>
      </c>
    </row>
    <row r="52" spans="1:12" x14ac:dyDescent="0.35">
      <c r="A52">
        <f t="shared" ca="1" si="0"/>
        <v>2</v>
      </c>
      <c r="B52">
        <f t="shared" ca="1" si="1"/>
        <v>1</v>
      </c>
      <c r="C52">
        <f t="shared" ca="1" si="2"/>
        <v>8</v>
      </c>
      <c r="D52" t="str">
        <f t="shared" ca="1" si="3"/>
        <v>Moravskoslezský</v>
      </c>
      <c r="E52" t="str">
        <f t="shared" ca="1" si="4"/>
        <v>Havířov</v>
      </c>
      <c r="F52" t="str">
        <f t="shared" ca="1" si="5"/>
        <v>Vardasova</v>
      </c>
      <c r="G52" t="str">
        <f t="shared" ca="1" si="6"/>
        <v>Ovoce</v>
      </c>
      <c r="H52" t="str">
        <f t="shared" ca="1" si="7"/>
        <v>Hroznové víno</v>
      </c>
      <c r="I52" s="17">
        <f t="shared" ca="1" si="8"/>
        <v>0.79</v>
      </c>
      <c r="J52" s="15">
        <f t="shared" ca="1" si="9"/>
        <v>39.42</v>
      </c>
      <c r="K52" t="str">
        <f t="shared" ca="1" si="10"/>
        <v>Robert</v>
      </c>
      <c r="L52" s="14">
        <f t="shared" ca="1" si="11"/>
        <v>42336</v>
      </c>
    </row>
    <row r="53" spans="1:12" x14ac:dyDescent="0.35">
      <c r="A53">
        <f t="shared" ca="1" si="0"/>
        <v>3</v>
      </c>
      <c r="B53">
        <f t="shared" ca="1" si="1"/>
        <v>4</v>
      </c>
      <c r="C53">
        <f t="shared" ca="1" si="2"/>
        <v>2</v>
      </c>
      <c r="D53" t="str">
        <f t="shared" ca="1" si="3"/>
        <v>Jihomoravský</v>
      </c>
      <c r="E53" t="str">
        <f t="shared" ca="1" si="4"/>
        <v>Brno</v>
      </c>
      <c r="F53" t="str">
        <f t="shared" ca="1" si="5"/>
        <v>Údolní</v>
      </c>
      <c r="G53" t="str">
        <f t="shared" ca="1" si="6"/>
        <v>Ovoce</v>
      </c>
      <c r="H53" t="str">
        <f t="shared" ca="1" si="7"/>
        <v>Jablka</v>
      </c>
      <c r="I53" s="17">
        <f t="shared" ca="1" si="8"/>
        <v>0.44</v>
      </c>
      <c r="J53" s="15">
        <f t="shared" ca="1" si="9"/>
        <v>13.16</v>
      </c>
      <c r="K53" t="str">
        <f t="shared" ca="1" si="10"/>
        <v>Ivana</v>
      </c>
      <c r="L53" s="14">
        <f t="shared" ca="1" si="11"/>
        <v>41862</v>
      </c>
    </row>
    <row r="54" spans="1:12" x14ac:dyDescent="0.35">
      <c r="A54">
        <f t="shared" ca="1" si="0"/>
        <v>2</v>
      </c>
      <c r="B54">
        <f t="shared" ca="1" si="1"/>
        <v>2</v>
      </c>
      <c r="C54">
        <f t="shared" ca="1" si="2"/>
        <v>7</v>
      </c>
      <c r="D54" t="str">
        <f t="shared" ca="1" si="3"/>
        <v>Jihočeský</v>
      </c>
      <c r="E54" t="str">
        <f t="shared" ca="1" si="4"/>
        <v>Písek</v>
      </c>
      <c r="F54" t="str">
        <f t="shared" ca="1" si="5"/>
        <v>Strakonická</v>
      </c>
      <c r="G54" t="str">
        <f t="shared" ca="1" si="6"/>
        <v>Zelenina</v>
      </c>
      <c r="H54" t="str">
        <f t="shared" ca="1" si="7"/>
        <v>Křen</v>
      </c>
      <c r="I54" s="17">
        <f t="shared" ca="1" si="8"/>
        <v>0.61</v>
      </c>
      <c r="J54" s="15">
        <f t="shared" ca="1" si="9"/>
        <v>18.239999999999998</v>
      </c>
      <c r="K54" t="str">
        <f t="shared" ca="1" si="10"/>
        <v>Robert</v>
      </c>
      <c r="L54" s="14">
        <f t="shared" ca="1" si="11"/>
        <v>42325</v>
      </c>
    </row>
    <row r="55" spans="1:12" x14ac:dyDescent="0.35">
      <c r="A55">
        <f t="shared" ca="1" si="0"/>
        <v>3</v>
      </c>
      <c r="B55">
        <f t="shared" ca="1" si="1"/>
        <v>1</v>
      </c>
      <c r="C55">
        <f t="shared" ca="1" si="2"/>
        <v>1</v>
      </c>
      <c r="D55" t="str">
        <f t="shared" ca="1" si="3"/>
        <v>Jihočeský</v>
      </c>
      <c r="E55" t="str">
        <f t="shared" ca="1" si="4"/>
        <v>Strakonice</v>
      </c>
      <c r="F55" t="str">
        <f t="shared" ca="1" si="5"/>
        <v>Bezděkova</v>
      </c>
      <c r="G55" t="str">
        <f t="shared" ca="1" si="6"/>
        <v>Ovoce</v>
      </c>
      <c r="H55" t="str">
        <f t="shared" ca="1" si="7"/>
        <v>Hroznové víno</v>
      </c>
      <c r="I55" s="17">
        <f t="shared" ca="1" si="8"/>
        <v>1.52</v>
      </c>
      <c r="J55" s="15">
        <f t="shared" ca="1" si="9"/>
        <v>75.849999999999994</v>
      </c>
      <c r="K55" t="str">
        <f t="shared" ca="1" si="10"/>
        <v>Ivana</v>
      </c>
      <c r="L55" s="14">
        <f t="shared" ca="1" si="11"/>
        <v>41882</v>
      </c>
    </row>
    <row r="56" spans="1:12" x14ac:dyDescent="0.35">
      <c r="A56">
        <f t="shared" ca="1" si="0"/>
        <v>1</v>
      </c>
      <c r="B56">
        <f t="shared" ca="1" si="1"/>
        <v>2</v>
      </c>
      <c r="C56">
        <f t="shared" ca="1" si="2"/>
        <v>9</v>
      </c>
      <c r="D56" t="str">
        <f t="shared" ca="1" si="3"/>
        <v>Moravskoslezský</v>
      </c>
      <c r="E56" t="str">
        <f t="shared" ca="1" si="4"/>
        <v>Ostrava</v>
      </c>
      <c r="F56" t="str">
        <f t="shared" ca="1" si="5"/>
        <v>Trnkovecká</v>
      </c>
      <c r="G56" t="str">
        <f t="shared" ca="1" si="6"/>
        <v>Zelenina</v>
      </c>
      <c r="H56" t="str">
        <f t="shared" ca="1" si="7"/>
        <v>Křen</v>
      </c>
      <c r="I56" s="17">
        <f t="shared" ca="1" si="8"/>
        <v>0.76</v>
      </c>
      <c r="J56" s="15">
        <f t="shared" ca="1" si="9"/>
        <v>22.72</v>
      </c>
      <c r="K56" t="str">
        <f t="shared" ca="1" si="10"/>
        <v>Karel</v>
      </c>
      <c r="L56" s="14">
        <f t="shared" ca="1" si="11"/>
        <v>42247</v>
      </c>
    </row>
    <row r="57" spans="1:12" x14ac:dyDescent="0.35">
      <c r="A57">
        <f t="shared" ca="1" si="0"/>
        <v>1</v>
      </c>
      <c r="B57">
        <f t="shared" ca="1" si="1"/>
        <v>5</v>
      </c>
      <c r="C57">
        <f t="shared" ca="1" si="2"/>
        <v>4</v>
      </c>
      <c r="D57" t="str">
        <f t="shared" ca="1" si="3"/>
        <v>Vysočina</v>
      </c>
      <c r="E57" t="str">
        <f t="shared" ca="1" si="4"/>
        <v>Horní Cerekev</v>
      </c>
      <c r="F57" t="str">
        <f t="shared" ca="1" si="5"/>
        <v>Švábovská</v>
      </c>
      <c r="G57" t="str">
        <f t="shared" ca="1" si="6"/>
        <v>Zelenina</v>
      </c>
      <c r="H57" t="str">
        <f t="shared" ca="1" si="7"/>
        <v>Zázvor</v>
      </c>
      <c r="I57" s="17">
        <f t="shared" ca="1" si="8"/>
        <v>0.73</v>
      </c>
      <c r="J57" s="15">
        <f t="shared" ca="1" si="9"/>
        <v>51.03</v>
      </c>
      <c r="K57" t="str">
        <f t="shared" ca="1" si="10"/>
        <v>Karel</v>
      </c>
      <c r="L57" s="14">
        <f t="shared" ca="1" si="11"/>
        <v>42371</v>
      </c>
    </row>
    <row r="58" spans="1:12" x14ac:dyDescent="0.35">
      <c r="A58">
        <f t="shared" ca="1" si="0"/>
        <v>1</v>
      </c>
      <c r="B58">
        <f t="shared" ca="1" si="1"/>
        <v>3</v>
      </c>
      <c r="C58">
        <f t="shared" ca="1" si="2"/>
        <v>8</v>
      </c>
      <c r="D58" t="str">
        <f t="shared" ca="1" si="3"/>
        <v>Moravskoslezský</v>
      </c>
      <c r="E58" t="str">
        <f t="shared" ca="1" si="4"/>
        <v>Havířov</v>
      </c>
      <c r="F58" t="str">
        <f t="shared" ca="1" si="5"/>
        <v>Vardasova</v>
      </c>
      <c r="G58" t="str">
        <f t="shared" ca="1" si="6"/>
        <v>Zelenina</v>
      </c>
      <c r="H58" t="str">
        <f t="shared" ca="1" si="7"/>
        <v>Brambory</v>
      </c>
      <c r="I58" s="17">
        <f t="shared" ca="1" si="8"/>
        <v>4.68</v>
      </c>
      <c r="J58" s="15">
        <f t="shared" ca="1" si="9"/>
        <v>88.45</v>
      </c>
      <c r="K58" t="str">
        <f t="shared" ca="1" si="10"/>
        <v>Karel</v>
      </c>
      <c r="L58" s="14">
        <f t="shared" ca="1" si="11"/>
        <v>42020</v>
      </c>
    </row>
    <row r="59" spans="1:12" x14ac:dyDescent="0.35">
      <c r="A59">
        <f t="shared" ca="1" si="0"/>
        <v>3</v>
      </c>
      <c r="B59">
        <f t="shared" ca="1" si="1"/>
        <v>2</v>
      </c>
      <c r="C59">
        <f t="shared" ca="1" si="2"/>
        <v>7</v>
      </c>
      <c r="D59" t="str">
        <f t="shared" ca="1" si="3"/>
        <v>Jihočeský</v>
      </c>
      <c r="E59" t="str">
        <f t="shared" ca="1" si="4"/>
        <v>Písek</v>
      </c>
      <c r="F59" t="str">
        <f t="shared" ca="1" si="5"/>
        <v>Strakonická</v>
      </c>
      <c r="G59" t="str">
        <f t="shared" ca="1" si="6"/>
        <v>Zelenina</v>
      </c>
      <c r="H59" t="str">
        <f t="shared" ca="1" si="7"/>
        <v>Křen</v>
      </c>
      <c r="I59" s="17">
        <f t="shared" ca="1" si="8"/>
        <v>0.66</v>
      </c>
      <c r="J59" s="15">
        <f t="shared" ca="1" si="9"/>
        <v>19.73</v>
      </c>
      <c r="K59" t="str">
        <f t="shared" ca="1" si="10"/>
        <v>Ivana</v>
      </c>
      <c r="L59" s="14">
        <f t="shared" ca="1" si="11"/>
        <v>42004</v>
      </c>
    </row>
    <row r="60" spans="1:12" x14ac:dyDescent="0.35">
      <c r="A60">
        <f t="shared" ca="1" si="0"/>
        <v>1</v>
      </c>
      <c r="B60">
        <f t="shared" ca="1" si="1"/>
        <v>2</v>
      </c>
      <c r="C60">
        <f t="shared" ca="1" si="2"/>
        <v>9</v>
      </c>
      <c r="D60" t="str">
        <f t="shared" ca="1" si="3"/>
        <v>Moravskoslezský</v>
      </c>
      <c r="E60" t="str">
        <f t="shared" ca="1" si="4"/>
        <v>Ostrava</v>
      </c>
      <c r="F60" t="str">
        <f t="shared" ca="1" si="5"/>
        <v>Trnkovecká</v>
      </c>
      <c r="G60" t="str">
        <f t="shared" ca="1" si="6"/>
        <v>Zelenina</v>
      </c>
      <c r="H60" t="str">
        <f t="shared" ca="1" si="7"/>
        <v>Křen</v>
      </c>
      <c r="I60" s="17">
        <f t="shared" ca="1" si="8"/>
        <v>0.04</v>
      </c>
      <c r="J60" s="15">
        <f t="shared" ca="1" si="9"/>
        <v>1.2</v>
      </c>
      <c r="K60" t="str">
        <f t="shared" ca="1" si="10"/>
        <v>Karel</v>
      </c>
      <c r="L60" s="14">
        <f t="shared" ca="1" si="11"/>
        <v>42308</v>
      </c>
    </row>
    <row r="61" spans="1:12" x14ac:dyDescent="0.35">
      <c r="A61">
        <f t="shared" ca="1" si="0"/>
        <v>2</v>
      </c>
      <c r="B61">
        <f t="shared" ca="1" si="1"/>
        <v>3</v>
      </c>
      <c r="C61">
        <f t="shared" ca="1" si="2"/>
        <v>2</v>
      </c>
      <c r="D61" t="str">
        <f t="shared" ca="1" si="3"/>
        <v>Jihomoravský</v>
      </c>
      <c r="E61" t="str">
        <f t="shared" ca="1" si="4"/>
        <v>Brno</v>
      </c>
      <c r="F61" t="str">
        <f t="shared" ca="1" si="5"/>
        <v>Údolní</v>
      </c>
      <c r="G61" t="str">
        <f t="shared" ca="1" si="6"/>
        <v>Zelenina</v>
      </c>
      <c r="H61" t="str">
        <f t="shared" ca="1" si="7"/>
        <v>Brambory</v>
      </c>
      <c r="I61" s="17">
        <f t="shared" ca="1" si="8"/>
        <v>1.25</v>
      </c>
      <c r="J61" s="15">
        <f t="shared" ca="1" si="9"/>
        <v>23.63</v>
      </c>
      <c r="K61" t="str">
        <f t="shared" ca="1" si="10"/>
        <v>Robert</v>
      </c>
      <c r="L61" s="14">
        <f t="shared" ca="1" si="11"/>
        <v>41761</v>
      </c>
    </row>
    <row r="62" spans="1:12" x14ac:dyDescent="0.35">
      <c r="A62">
        <f t="shared" ca="1" si="0"/>
        <v>1</v>
      </c>
      <c r="B62">
        <f t="shared" ca="1" si="1"/>
        <v>2</v>
      </c>
      <c r="C62">
        <f t="shared" ca="1" si="2"/>
        <v>3</v>
      </c>
      <c r="D62" t="str">
        <f t="shared" ca="1" si="3"/>
        <v>Vysočina</v>
      </c>
      <c r="E62" t="str">
        <f t="shared" ca="1" si="4"/>
        <v>Jihlava</v>
      </c>
      <c r="F62" t="str">
        <f t="shared" ca="1" si="5"/>
        <v>Okružní</v>
      </c>
      <c r="G62" t="str">
        <f t="shared" ca="1" si="6"/>
        <v>Zelenina</v>
      </c>
      <c r="H62" t="str">
        <f t="shared" ca="1" si="7"/>
        <v>Křen</v>
      </c>
      <c r="I62" s="17">
        <f t="shared" ca="1" si="8"/>
        <v>0.47</v>
      </c>
      <c r="J62" s="15">
        <f t="shared" ca="1" si="9"/>
        <v>14.05</v>
      </c>
      <c r="K62" t="str">
        <f t="shared" ca="1" si="10"/>
        <v>Karel</v>
      </c>
      <c r="L62" s="14">
        <f t="shared" ca="1" si="11"/>
        <v>42094</v>
      </c>
    </row>
    <row r="63" spans="1:12" x14ac:dyDescent="0.35">
      <c r="A63">
        <f t="shared" ca="1" si="0"/>
        <v>2</v>
      </c>
      <c r="B63">
        <f t="shared" ca="1" si="1"/>
        <v>4</v>
      </c>
      <c r="C63">
        <f t="shared" ca="1" si="2"/>
        <v>8</v>
      </c>
      <c r="D63" t="str">
        <f t="shared" ca="1" si="3"/>
        <v>Moravskoslezský</v>
      </c>
      <c r="E63" t="str">
        <f t="shared" ca="1" si="4"/>
        <v>Havířov</v>
      </c>
      <c r="F63" t="str">
        <f t="shared" ca="1" si="5"/>
        <v>Vardasova</v>
      </c>
      <c r="G63" t="str">
        <f t="shared" ca="1" si="6"/>
        <v>Ovoce</v>
      </c>
      <c r="H63" t="str">
        <f t="shared" ca="1" si="7"/>
        <v>Jablka</v>
      </c>
      <c r="I63" s="17">
        <f t="shared" ca="1" si="8"/>
        <v>2.4</v>
      </c>
      <c r="J63" s="15">
        <f t="shared" ca="1" si="9"/>
        <v>71.760000000000005</v>
      </c>
      <c r="K63" t="str">
        <f t="shared" ca="1" si="10"/>
        <v>Robert</v>
      </c>
      <c r="L63" s="14">
        <f t="shared" ca="1" si="11"/>
        <v>42462</v>
      </c>
    </row>
    <row r="64" spans="1:12" x14ac:dyDescent="0.35">
      <c r="A64">
        <f t="shared" ca="1" si="0"/>
        <v>1</v>
      </c>
      <c r="B64">
        <f t="shared" ca="1" si="1"/>
        <v>2</v>
      </c>
      <c r="C64">
        <f t="shared" ca="1" si="2"/>
        <v>6</v>
      </c>
      <c r="D64" t="str">
        <f t="shared" ca="1" si="3"/>
        <v>Jihočeský</v>
      </c>
      <c r="E64" t="str">
        <f t="shared" ca="1" si="4"/>
        <v>Dolní Bukovsko</v>
      </c>
      <c r="F64" t="str">
        <f t="shared" ca="1" si="5"/>
        <v>Pelejovická</v>
      </c>
      <c r="G64" t="str">
        <f t="shared" ca="1" si="6"/>
        <v>Zelenina</v>
      </c>
      <c r="H64" t="str">
        <f t="shared" ca="1" si="7"/>
        <v>Křen</v>
      </c>
      <c r="I64" s="17">
        <f t="shared" ca="1" si="8"/>
        <v>0.6</v>
      </c>
      <c r="J64" s="15">
        <f t="shared" ca="1" si="9"/>
        <v>17.940000000000001</v>
      </c>
      <c r="K64" t="str">
        <f t="shared" ca="1" si="10"/>
        <v>Karel</v>
      </c>
      <c r="L64" s="14">
        <f t="shared" ca="1" si="11"/>
        <v>42358</v>
      </c>
    </row>
    <row r="65" spans="1:12" x14ac:dyDescent="0.35">
      <c r="A65">
        <f t="shared" ca="1" si="0"/>
        <v>4</v>
      </c>
      <c r="B65">
        <f t="shared" ca="1" si="1"/>
        <v>3</v>
      </c>
      <c r="C65">
        <f t="shared" ca="1" si="2"/>
        <v>1</v>
      </c>
      <c r="D65" t="str">
        <f t="shared" ca="1" si="3"/>
        <v>Jihočeský</v>
      </c>
      <c r="E65" t="str">
        <f t="shared" ca="1" si="4"/>
        <v>Strakonice</v>
      </c>
      <c r="F65" t="str">
        <f t="shared" ca="1" si="5"/>
        <v>Bezděkova</v>
      </c>
      <c r="G65" t="str">
        <f t="shared" ca="1" si="6"/>
        <v>Zelenina</v>
      </c>
      <c r="H65" t="str">
        <f t="shared" ca="1" si="7"/>
        <v>Brambory</v>
      </c>
      <c r="I65" s="17">
        <f t="shared" ca="1" si="8"/>
        <v>1.74</v>
      </c>
      <c r="J65" s="15">
        <f t="shared" ca="1" si="9"/>
        <v>32.89</v>
      </c>
      <c r="K65" t="str">
        <f t="shared" ca="1" si="10"/>
        <v>Lenka</v>
      </c>
      <c r="L65" s="14">
        <f t="shared" ca="1" si="11"/>
        <v>42001</v>
      </c>
    </row>
    <row r="66" spans="1:12" x14ac:dyDescent="0.35">
      <c r="A66">
        <f t="shared" ca="1" si="0"/>
        <v>2</v>
      </c>
      <c r="B66">
        <f t="shared" ca="1" si="1"/>
        <v>4</v>
      </c>
      <c r="C66">
        <f t="shared" ca="1" si="2"/>
        <v>9</v>
      </c>
      <c r="D66" t="str">
        <f t="shared" ca="1" si="3"/>
        <v>Moravskoslezský</v>
      </c>
      <c r="E66" t="str">
        <f t="shared" ca="1" si="4"/>
        <v>Ostrava</v>
      </c>
      <c r="F66" t="str">
        <f t="shared" ca="1" si="5"/>
        <v>Trnkovecká</v>
      </c>
      <c r="G66" t="str">
        <f t="shared" ca="1" si="6"/>
        <v>Ovoce</v>
      </c>
      <c r="H66" t="str">
        <f t="shared" ca="1" si="7"/>
        <v>Jablka</v>
      </c>
      <c r="I66" s="17">
        <f t="shared" ca="1" si="8"/>
        <v>2.13</v>
      </c>
      <c r="J66" s="15">
        <f t="shared" ca="1" si="9"/>
        <v>63.69</v>
      </c>
      <c r="K66" t="str">
        <f t="shared" ca="1" si="10"/>
        <v>Robert</v>
      </c>
      <c r="L66" s="14">
        <f t="shared" ca="1" si="11"/>
        <v>42360</v>
      </c>
    </row>
    <row r="67" spans="1:12" x14ac:dyDescent="0.35">
      <c r="A67">
        <f t="shared" ca="1" si="0"/>
        <v>3</v>
      </c>
      <c r="B67">
        <f t="shared" ca="1" si="1"/>
        <v>2</v>
      </c>
      <c r="C67">
        <f t="shared" ca="1" si="2"/>
        <v>2</v>
      </c>
      <c r="D67" t="str">
        <f t="shared" ca="1" si="3"/>
        <v>Jihomoravský</v>
      </c>
      <c r="E67" t="str">
        <f t="shared" ca="1" si="4"/>
        <v>Brno</v>
      </c>
      <c r="F67" t="str">
        <f t="shared" ca="1" si="5"/>
        <v>Údolní</v>
      </c>
      <c r="G67" t="str">
        <f t="shared" ca="1" si="6"/>
        <v>Zelenina</v>
      </c>
      <c r="H67" t="str">
        <f t="shared" ca="1" si="7"/>
        <v>Křen</v>
      </c>
      <c r="I67" s="17">
        <f t="shared" ca="1" si="8"/>
        <v>0.96</v>
      </c>
      <c r="J67" s="15">
        <f t="shared" ca="1" si="9"/>
        <v>28.7</v>
      </c>
      <c r="K67" t="str">
        <f t="shared" ca="1" si="10"/>
        <v>Ivana</v>
      </c>
      <c r="L67" s="14">
        <f t="shared" ca="1" si="11"/>
        <v>41875</v>
      </c>
    </row>
    <row r="68" spans="1:12" x14ac:dyDescent="0.35">
      <c r="A68">
        <f t="shared" ref="A68:A105" ca="1" si="12">RANDBETWEEN(1,4)</f>
        <v>3</v>
      </c>
      <c r="B68">
        <f t="shared" ref="B68:B105" ca="1" si="13">RANDBETWEEN(1,5)</f>
        <v>2</v>
      </c>
      <c r="C68">
        <f t="shared" ref="C68:C105" ca="1" si="14">RANDBETWEEN(1,9)</f>
        <v>6</v>
      </c>
      <c r="D68" t="str">
        <f t="shared" ref="D68:D105" ca="1" si="15">VLOOKUP(C68,$N$3:$Q$11,4,0)</f>
        <v>Jihočeský</v>
      </c>
      <c r="E68" t="str">
        <f t="shared" ref="E68:E105" ca="1" si="16">VLOOKUP(C68,$N$3:$Q$11,3,0)</f>
        <v>Dolní Bukovsko</v>
      </c>
      <c r="F68" t="str">
        <f t="shared" ref="F68:F105" ca="1" si="17">VLOOKUP(C68,$N$3:$Q$11,2,0)</f>
        <v>Pelejovická</v>
      </c>
      <c r="G68" t="str">
        <f t="shared" ref="G68:G105" ca="1" si="18">VLOOKUP(B68,$S$2:$X$7,3,0)</f>
        <v>Zelenina</v>
      </c>
      <c r="H68" t="str">
        <f t="shared" ref="H68:H105" ca="1" si="19">VLOOKUP(B68,$S$2:$X$7,2,0)</f>
        <v>Křen</v>
      </c>
      <c r="I68" s="17">
        <f t="shared" ref="I68:I105" ca="1" si="20">ROUND(VLOOKUP(B68,$S$2:$X$7,5,0)*RAND(),2)</f>
        <v>0.28999999999999998</v>
      </c>
      <c r="J68" s="15">
        <f t="shared" ref="J68:J105" ca="1" si="21">ROUND(I68*VLOOKUP(B68,$S$2:$X$7,4,0),2)</f>
        <v>8.67</v>
      </c>
      <c r="K68" t="str">
        <f t="shared" ref="K68:K105" ca="1" si="22">VLOOKUP(A68,$S$11:$T$14,2,0)</f>
        <v>Ivana</v>
      </c>
      <c r="L68" s="14">
        <f t="shared" ref="L68:L105" ca="1" si="23">DATE(IF(ISODD(ROW()),IF(MOD(ROW(),3)=0,2016,2014),2015),RANDBETWEEN(1,12),RANDBETWEEN(1,31))</f>
        <v>42117</v>
      </c>
    </row>
    <row r="69" spans="1:12" x14ac:dyDescent="0.35">
      <c r="A69">
        <f t="shared" ca="1" si="12"/>
        <v>2</v>
      </c>
      <c r="B69">
        <f t="shared" ca="1" si="13"/>
        <v>2</v>
      </c>
      <c r="C69">
        <f t="shared" ca="1" si="14"/>
        <v>5</v>
      </c>
      <c r="D69" t="str">
        <f t="shared" ca="1" si="15"/>
        <v>Jihomoravský</v>
      </c>
      <c r="E69" t="str">
        <f t="shared" ca="1" si="16"/>
        <v>Rousínov</v>
      </c>
      <c r="F69" t="str">
        <f t="shared" ca="1" si="17"/>
        <v>Čechyňská</v>
      </c>
      <c r="G69" t="str">
        <f t="shared" ca="1" si="18"/>
        <v>Zelenina</v>
      </c>
      <c r="H69" t="str">
        <f t="shared" ca="1" si="19"/>
        <v>Křen</v>
      </c>
      <c r="I69" s="17">
        <f t="shared" ca="1" si="20"/>
        <v>0.76</v>
      </c>
      <c r="J69" s="15">
        <f t="shared" ca="1" si="21"/>
        <v>22.72</v>
      </c>
      <c r="K69" t="str">
        <f t="shared" ca="1" si="22"/>
        <v>Robert</v>
      </c>
      <c r="L69" s="14">
        <f t="shared" ca="1" si="23"/>
        <v>42644</v>
      </c>
    </row>
    <row r="70" spans="1:12" x14ac:dyDescent="0.35">
      <c r="A70">
        <f t="shared" ca="1" si="12"/>
        <v>4</v>
      </c>
      <c r="B70">
        <f t="shared" ca="1" si="13"/>
        <v>2</v>
      </c>
      <c r="C70">
        <f t="shared" ca="1" si="14"/>
        <v>5</v>
      </c>
      <c r="D70" t="str">
        <f t="shared" ca="1" si="15"/>
        <v>Jihomoravský</v>
      </c>
      <c r="E70" t="str">
        <f t="shared" ca="1" si="16"/>
        <v>Rousínov</v>
      </c>
      <c r="F70" t="str">
        <f t="shared" ca="1" si="17"/>
        <v>Čechyňská</v>
      </c>
      <c r="G70" t="str">
        <f t="shared" ca="1" si="18"/>
        <v>Zelenina</v>
      </c>
      <c r="H70" t="str">
        <f t="shared" ca="1" si="19"/>
        <v>Křen</v>
      </c>
      <c r="I70" s="17">
        <f t="shared" ca="1" si="20"/>
        <v>0.97</v>
      </c>
      <c r="J70" s="15">
        <f t="shared" ca="1" si="21"/>
        <v>29</v>
      </c>
      <c r="K70" t="str">
        <f t="shared" ca="1" si="22"/>
        <v>Lenka</v>
      </c>
      <c r="L70" s="14">
        <f t="shared" ca="1" si="23"/>
        <v>42027</v>
      </c>
    </row>
    <row r="71" spans="1:12" x14ac:dyDescent="0.35">
      <c r="A71">
        <f t="shared" ca="1" si="12"/>
        <v>4</v>
      </c>
      <c r="B71">
        <f t="shared" ca="1" si="13"/>
        <v>4</v>
      </c>
      <c r="C71">
        <f t="shared" ca="1" si="14"/>
        <v>9</v>
      </c>
      <c r="D71" t="str">
        <f t="shared" ca="1" si="15"/>
        <v>Moravskoslezský</v>
      </c>
      <c r="E71" t="str">
        <f t="shared" ca="1" si="16"/>
        <v>Ostrava</v>
      </c>
      <c r="F71" t="str">
        <f t="shared" ca="1" si="17"/>
        <v>Trnkovecká</v>
      </c>
      <c r="G71" t="str">
        <f t="shared" ca="1" si="18"/>
        <v>Ovoce</v>
      </c>
      <c r="H71" t="str">
        <f t="shared" ca="1" si="19"/>
        <v>Jablka</v>
      </c>
      <c r="I71" s="17">
        <f t="shared" ca="1" si="20"/>
        <v>1.03</v>
      </c>
      <c r="J71" s="15">
        <f t="shared" ca="1" si="21"/>
        <v>30.8</v>
      </c>
      <c r="K71" t="str">
        <f t="shared" ca="1" si="22"/>
        <v>Lenka</v>
      </c>
      <c r="L71" s="14">
        <f t="shared" ca="1" si="23"/>
        <v>41721</v>
      </c>
    </row>
    <row r="72" spans="1:12" x14ac:dyDescent="0.35">
      <c r="A72">
        <f t="shared" ca="1" si="12"/>
        <v>1</v>
      </c>
      <c r="B72">
        <f t="shared" ca="1" si="13"/>
        <v>3</v>
      </c>
      <c r="C72">
        <f t="shared" ca="1" si="14"/>
        <v>2</v>
      </c>
      <c r="D72" t="str">
        <f t="shared" ca="1" si="15"/>
        <v>Jihomoravský</v>
      </c>
      <c r="E72" t="str">
        <f t="shared" ca="1" si="16"/>
        <v>Brno</v>
      </c>
      <c r="F72" t="str">
        <f t="shared" ca="1" si="17"/>
        <v>Údolní</v>
      </c>
      <c r="G72" t="str">
        <f t="shared" ca="1" si="18"/>
        <v>Zelenina</v>
      </c>
      <c r="H72" t="str">
        <f t="shared" ca="1" si="19"/>
        <v>Brambory</v>
      </c>
      <c r="I72" s="17">
        <f t="shared" ca="1" si="20"/>
        <v>3.54</v>
      </c>
      <c r="J72" s="15">
        <f t="shared" ca="1" si="21"/>
        <v>66.91</v>
      </c>
      <c r="K72" t="str">
        <f t="shared" ca="1" si="22"/>
        <v>Karel</v>
      </c>
      <c r="L72" s="14">
        <f t="shared" ca="1" si="23"/>
        <v>42300</v>
      </c>
    </row>
    <row r="73" spans="1:12" x14ac:dyDescent="0.35">
      <c r="A73">
        <f t="shared" ca="1" si="12"/>
        <v>4</v>
      </c>
      <c r="B73">
        <f t="shared" ca="1" si="13"/>
        <v>5</v>
      </c>
      <c r="C73">
        <f t="shared" ca="1" si="14"/>
        <v>2</v>
      </c>
      <c r="D73" t="str">
        <f t="shared" ca="1" si="15"/>
        <v>Jihomoravský</v>
      </c>
      <c r="E73" t="str">
        <f t="shared" ca="1" si="16"/>
        <v>Brno</v>
      </c>
      <c r="F73" t="str">
        <f t="shared" ca="1" si="17"/>
        <v>Údolní</v>
      </c>
      <c r="G73" t="str">
        <f t="shared" ca="1" si="18"/>
        <v>Zelenina</v>
      </c>
      <c r="H73" t="str">
        <f t="shared" ca="1" si="19"/>
        <v>Zázvor</v>
      </c>
      <c r="I73" s="17">
        <f t="shared" ca="1" si="20"/>
        <v>0.85</v>
      </c>
      <c r="J73" s="15">
        <f t="shared" ca="1" si="21"/>
        <v>59.42</v>
      </c>
      <c r="K73" t="str">
        <f t="shared" ca="1" si="22"/>
        <v>Lenka</v>
      </c>
      <c r="L73" s="14">
        <f t="shared" ca="1" si="23"/>
        <v>41680</v>
      </c>
    </row>
    <row r="74" spans="1:12" x14ac:dyDescent="0.35">
      <c r="A74">
        <f t="shared" ca="1" si="12"/>
        <v>2</v>
      </c>
      <c r="B74">
        <f t="shared" ca="1" si="13"/>
        <v>2</v>
      </c>
      <c r="C74">
        <f t="shared" ca="1" si="14"/>
        <v>2</v>
      </c>
      <c r="D74" t="str">
        <f t="shared" ca="1" si="15"/>
        <v>Jihomoravský</v>
      </c>
      <c r="E74" t="str">
        <f t="shared" ca="1" si="16"/>
        <v>Brno</v>
      </c>
      <c r="F74" t="str">
        <f t="shared" ca="1" si="17"/>
        <v>Údolní</v>
      </c>
      <c r="G74" t="str">
        <f t="shared" ca="1" si="18"/>
        <v>Zelenina</v>
      </c>
      <c r="H74" t="str">
        <f t="shared" ca="1" si="19"/>
        <v>Křen</v>
      </c>
      <c r="I74" s="17">
        <f t="shared" ca="1" si="20"/>
        <v>0.47</v>
      </c>
      <c r="J74" s="15">
        <f t="shared" ca="1" si="21"/>
        <v>14.05</v>
      </c>
      <c r="K74" t="str">
        <f t="shared" ca="1" si="22"/>
        <v>Robert</v>
      </c>
      <c r="L74" s="14">
        <f t="shared" ca="1" si="23"/>
        <v>42222</v>
      </c>
    </row>
    <row r="75" spans="1:12" x14ac:dyDescent="0.35">
      <c r="A75">
        <f t="shared" ca="1" si="12"/>
        <v>4</v>
      </c>
      <c r="B75">
        <f t="shared" ca="1" si="13"/>
        <v>4</v>
      </c>
      <c r="C75">
        <f t="shared" ca="1" si="14"/>
        <v>7</v>
      </c>
      <c r="D75" t="str">
        <f t="shared" ca="1" si="15"/>
        <v>Jihočeský</v>
      </c>
      <c r="E75" t="str">
        <f t="shared" ca="1" si="16"/>
        <v>Písek</v>
      </c>
      <c r="F75" t="str">
        <f t="shared" ca="1" si="17"/>
        <v>Strakonická</v>
      </c>
      <c r="G75" t="str">
        <f t="shared" ca="1" si="18"/>
        <v>Ovoce</v>
      </c>
      <c r="H75" t="str">
        <f t="shared" ca="1" si="19"/>
        <v>Jablka</v>
      </c>
      <c r="I75" s="17">
        <f t="shared" ca="1" si="20"/>
        <v>0.64</v>
      </c>
      <c r="J75" s="15">
        <f t="shared" ca="1" si="21"/>
        <v>19.14</v>
      </c>
      <c r="K75" t="str">
        <f t="shared" ca="1" si="22"/>
        <v>Lenka</v>
      </c>
      <c r="L75" s="14">
        <f t="shared" ca="1" si="23"/>
        <v>42696</v>
      </c>
    </row>
    <row r="76" spans="1:12" x14ac:dyDescent="0.35">
      <c r="A76">
        <f t="shared" ca="1" si="12"/>
        <v>4</v>
      </c>
      <c r="B76">
        <f t="shared" ca="1" si="13"/>
        <v>3</v>
      </c>
      <c r="C76">
        <f t="shared" ca="1" si="14"/>
        <v>3</v>
      </c>
      <c r="D76" t="str">
        <f t="shared" ca="1" si="15"/>
        <v>Vysočina</v>
      </c>
      <c r="E76" t="str">
        <f t="shared" ca="1" si="16"/>
        <v>Jihlava</v>
      </c>
      <c r="F76" t="str">
        <f t="shared" ca="1" si="17"/>
        <v>Okružní</v>
      </c>
      <c r="G76" t="str">
        <f t="shared" ca="1" si="18"/>
        <v>Zelenina</v>
      </c>
      <c r="H76" t="str">
        <f t="shared" ca="1" si="19"/>
        <v>Brambory</v>
      </c>
      <c r="I76" s="17">
        <f t="shared" ca="1" si="20"/>
        <v>4.38</v>
      </c>
      <c r="J76" s="15">
        <f t="shared" ca="1" si="21"/>
        <v>82.78</v>
      </c>
      <c r="K76" t="str">
        <f t="shared" ca="1" si="22"/>
        <v>Lenka</v>
      </c>
      <c r="L76" s="14">
        <f t="shared" ca="1" si="23"/>
        <v>42241</v>
      </c>
    </row>
    <row r="77" spans="1:12" x14ac:dyDescent="0.35">
      <c r="A77">
        <f t="shared" ca="1" si="12"/>
        <v>1</v>
      </c>
      <c r="B77">
        <f t="shared" ca="1" si="13"/>
        <v>5</v>
      </c>
      <c r="C77">
        <f t="shared" ca="1" si="14"/>
        <v>9</v>
      </c>
      <c r="D77" t="str">
        <f t="shared" ca="1" si="15"/>
        <v>Moravskoslezský</v>
      </c>
      <c r="E77" t="str">
        <f t="shared" ca="1" si="16"/>
        <v>Ostrava</v>
      </c>
      <c r="F77" t="str">
        <f t="shared" ca="1" si="17"/>
        <v>Trnkovecká</v>
      </c>
      <c r="G77" t="str">
        <f t="shared" ca="1" si="18"/>
        <v>Zelenina</v>
      </c>
      <c r="H77" t="str">
        <f t="shared" ca="1" si="19"/>
        <v>Zázvor</v>
      </c>
      <c r="I77" s="17">
        <f t="shared" ca="1" si="20"/>
        <v>0.47</v>
      </c>
      <c r="J77" s="15">
        <f t="shared" ca="1" si="21"/>
        <v>32.85</v>
      </c>
      <c r="K77" t="str">
        <f t="shared" ca="1" si="22"/>
        <v>Karel</v>
      </c>
      <c r="L77" s="14">
        <f t="shared" ca="1" si="23"/>
        <v>41679</v>
      </c>
    </row>
    <row r="78" spans="1:12" x14ac:dyDescent="0.35">
      <c r="A78">
        <f t="shared" ca="1" si="12"/>
        <v>3</v>
      </c>
      <c r="B78">
        <f t="shared" ca="1" si="13"/>
        <v>2</v>
      </c>
      <c r="C78">
        <f t="shared" ca="1" si="14"/>
        <v>1</v>
      </c>
      <c r="D78" t="str">
        <f t="shared" ca="1" si="15"/>
        <v>Jihočeský</v>
      </c>
      <c r="E78" t="str">
        <f t="shared" ca="1" si="16"/>
        <v>Strakonice</v>
      </c>
      <c r="F78" t="str">
        <f t="shared" ca="1" si="17"/>
        <v>Bezděkova</v>
      </c>
      <c r="G78" t="str">
        <f t="shared" ca="1" si="18"/>
        <v>Zelenina</v>
      </c>
      <c r="H78" t="str">
        <f t="shared" ca="1" si="19"/>
        <v>Křen</v>
      </c>
      <c r="I78" s="17">
        <f t="shared" ca="1" si="20"/>
        <v>0.67</v>
      </c>
      <c r="J78" s="15">
        <f t="shared" ca="1" si="21"/>
        <v>20.03</v>
      </c>
      <c r="K78" t="str">
        <f t="shared" ca="1" si="22"/>
        <v>Ivana</v>
      </c>
      <c r="L78" s="14">
        <f t="shared" ca="1" si="23"/>
        <v>42133</v>
      </c>
    </row>
    <row r="79" spans="1:12" x14ac:dyDescent="0.35">
      <c r="A79">
        <f t="shared" ca="1" si="12"/>
        <v>3</v>
      </c>
      <c r="B79">
        <f t="shared" ca="1" si="13"/>
        <v>2</v>
      </c>
      <c r="C79">
        <f t="shared" ca="1" si="14"/>
        <v>5</v>
      </c>
      <c r="D79" t="str">
        <f t="shared" ca="1" si="15"/>
        <v>Jihomoravský</v>
      </c>
      <c r="E79" t="str">
        <f t="shared" ca="1" si="16"/>
        <v>Rousínov</v>
      </c>
      <c r="F79" t="str">
        <f t="shared" ca="1" si="17"/>
        <v>Čechyňská</v>
      </c>
      <c r="G79" t="str">
        <f t="shared" ca="1" si="18"/>
        <v>Zelenina</v>
      </c>
      <c r="H79" t="str">
        <f t="shared" ca="1" si="19"/>
        <v>Křen</v>
      </c>
      <c r="I79" s="17">
        <f t="shared" ca="1" si="20"/>
        <v>0.84</v>
      </c>
      <c r="J79" s="15">
        <f t="shared" ca="1" si="21"/>
        <v>25.12</v>
      </c>
      <c r="K79" t="str">
        <f t="shared" ca="1" si="22"/>
        <v>Ivana</v>
      </c>
      <c r="L79" s="14">
        <f t="shared" ca="1" si="23"/>
        <v>41955</v>
      </c>
    </row>
    <row r="80" spans="1:12" x14ac:dyDescent="0.35">
      <c r="A80">
        <f t="shared" ca="1" si="12"/>
        <v>2</v>
      </c>
      <c r="B80">
        <f t="shared" ca="1" si="13"/>
        <v>1</v>
      </c>
      <c r="C80">
        <f t="shared" ca="1" si="14"/>
        <v>9</v>
      </c>
      <c r="D80" t="str">
        <f t="shared" ca="1" si="15"/>
        <v>Moravskoslezský</v>
      </c>
      <c r="E80" t="str">
        <f t="shared" ca="1" si="16"/>
        <v>Ostrava</v>
      </c>
      <c r="F80" t="str">
        <f t="shared" ca="1" si="17"/>
        <v>Trnkovecká</v>
      </c>
      <c r="G80" t="str">
        <f t="shared" ca="1" si="18"/>
        <v>Ovoce</v>
      </c>
      <c r="H80" t="str">
        <f t="shared" ca="1" si="19"/>
        <v>Hroznové víno</v>
      </c>
      <c r="I80" s="17">
        <f t="shared" ca="1" si="20"/>
        <v>1.94</v>
      </c>
      <c r="J80" s="15">
        <f t="shared" ca="1" si="21"/>
        <v>96.81</v>
      </c>
      <c r="K80" t="str">
        <f t="shared" ca="1" si="22"/>
        <v>Robert</v>
      </c>
      <c r="L80" s="14">
        <f t="shared" ca="1" si="23"/>
        <v>42183</v>
      </c>
    </row>
    <row r="81" spans="1:12" x14ac:dyDescent="0.35">
      <c r="A81">
        <f t="shared" ca="1" si="12"/>
        <v>4</v>
      </c>
      <c r="B81">
        <f t="shared" ca="1" si="13"/>
        <v>4</v>
      </c>
      <c r="C81">
        <f t="shared" ca="1" si="14"/>
        <v>4</v>
      </c>
      <c r="D81" t="str">
        <f t="shared" ca="1" si="15"/>
        <v>Vysočina</v>
      </c>
      <c r="E81" t="str">
        <f t="shared" ca="1" si="16"/>
        <v>Horní Cerekev</v>
      </c>
      <c r="F81" t="str">
        <f t="shared" ca="1" si="17"/>
        <v>Švábovská</v>
      </c>
      <c r="G81" t="str">
        <f t="shared" ca="1" si="18"/>
        <v>Ovoce</v>
      </c>
      <c r="H81" t="str">
        <f t="shared" ca="1" si="19"/>
        <v>Jablka</v>
      </c>
      <c r="I81" s="17">
        <f t="shared" ca="1" si="20"/>
        <v>1.51</v>
      </c>
      <c r="J81" s="15">
        <f t="shared" ca="1" si="21"/>
        <v>45.15</v>
      </c>
      <c r="K81" t="str">
        <f t="shared" ca="1" si="22"/>
        <v>Lenka</v>
      </c>
      <c r="L81" s="14">
        <f t="shared" ca="1" si="23"/>
        <v>42634</v>
      </c>
    </row>
    <row r="82" spans="1:12" x14ac:dyDescent="0.35">
      <c r="A82">
        <f t="shared" ca="1" si="12"/>
        <v>4</v>
      </c>
      <c r="B82">
        <f t="shared" ca="1" si="13"/>
        <v>4</v>
      </c>
      <c r="C82">
        <f t="shared" ca="1" si="14"/>
        <v>7</v>
      </c>
      <c r="D82" t="str">
        <f t="shared" ca="1" si="15"/>
        <v>Jihočeský</v>
      </c>
      <c r="E82" t="str">
        <f t="shared" ca="1" si="16"/>
        <v>Písek</v>
      </c>
      <c r="F82" t="str">
        <f t="shared" ca="1" si="17"/>
        <v>Strakonická</v>
      </c>
      <c r="G82" t="str">
        <f t="shared" ca="1" si="18"/>
        <v>Ovoce</v>
      </c>
      <c r="H82" t="str">
        <f t="shared" ca="1" si="19"/>
        <v>Jablka</v>
      </c>
      <c r="I82" s="17">
        <f t="shared" ca="1" si="20"/>
        <v>0.6</v>
      </c>
      <c r="J82" s="15">
        <f t="shared" ca="1" si="21"/>
        <v>17.940000000000001</v>
      </c>
      <c r="K82" t="str">
        <f t="shared" ca="1" si="22"/>
        <v>Lenka</v>
      </c>
      <c r="L82" s="14">
        <f t="shared" ca="1" si="23"/>
        <v>42078</v>
      </c>
    </row>
    <row r="83" spans="1:12" x14ac:dyDescent="0.35">
      <c r="A83">
        <f t="shared" ca="1" si="12"/>
        <v>2</v>
      </c>
      <c r="B83">
        <f t="shared" ca="1" si="13"/>
        <v>1</v>
      </c>
      <c r="C83">
        <f t="shared" ca="1" si="14"/>
        <v>6</v>
      </c>
      <c r="D83" t="str">
        <f t="shared" ca="1" si="15"/>
        <v>Jihočeský</v>
      </c>
      <c r="E83" t="str">
        <f t="shared" ca="1" si="16"/>
        <v>Dolní Bukovsko</v>
      </c>
      <c r="F83" t="str">
        <f t="shared" ca="1" si="17"/>
        <v>Pelejovická</v>
      </c>
      <c r="G83" t="str">
        <f t="shared" ca="1" si="18"/>
        <v>Ovoce</v>
      </c>
      <c r="H83" t="str">
        <f t="shared" ca="1" si="19"/>
        <v>Hroznové víno</v>
      </c>
      <c r="I83" s="17">
        <f t="shared" ca="1" si="20"/>
        <v>1.92</v>
      </c>
      <c r="J83" s="15">
        <f t="shared" ca="1" si="21"/>
        <v>95.81</v>
      </c>
      <c r="K83" t="str">
        <f t="shared" ca="1" si="22"/>
        <v>Robert</v>
      </c>
      <c r="L83" s="14">
        <f t="shared" ca="1" si="23"/>
        <v>41809</v>
      </c>
    </row>
    <row r="84" spans="1:12" x14ac:dyDescent="0.35">
      <c r="A84">
        <f t="shared" ca="1" si="12"/>
        <v>4</v>
      </c>
      <c r="B84">
        <f t="shared" ca="1" si="13"/>
        <v>1</v>
      </c>
      <c r="C84">
        <f t="shared" ca="1" si="14"/>
        <v>7</v>
      </c>
      <c r="D84" t="str">
        <f t="shared" ca="1" si="15"/>
        <v>Jihočeský</v>
      </c>
      <c r="E84" t="str">
        <f t="shared" ca="1" si="16"/>
        <v>Písek</v>
      </c>
      <c r="F84" t="str">
        <f t="shared" ca="1" si="17"/>
        <v>Strakonická</v>
      </c>
      <c r="G84" t="str">
        <f t="shared" ca="1" si="18"/>
        <v>Ovoce</v>
      </c>
      <c r="H84" t="str">
        <f t="shared" ca="1" si="19"/>
        <v>Hroznové víno</v>
      </c>
      <c r="I84" s="17">
        <f t="shared" ca="1" si="20"/>
        <v>1.47</v>
      </c>
      <c r="J84" s="15">
        <f t="shared" ca="1" si="21"/>
        <v>73.349999999999994</v>
      </c>
      <c r="K84" t="str">
        <f t="shared" ca="1" si="22"/>
        <v>Lenka</v>
      </c>
      <c r="L84" s="14">
        <f t="shared" ca="1" si="23"/>
        <v>42016</v>
      </c>
    </row>
    <row r="85" spans="1:12" x14ac:dyDescent="0.35">
      <c r="A85">
        <f t="shared" ca="1" si="12"/>
        <v>2</v>
      </c>
      <c r="B85">
        <f t="shared" ca="1" si="13"/>
        <v>3</v>
      </c>
      <c r="C85">
        <f t="shared" ca="1" si="14"/>
        <v>1</v>
      </c>
      <c r="D85" t="str">
        <f t="shared" ca="1" si="15"/>
        <v>Jihočeský</v>
      </c>
      <c r="E85" t="str">
        <f t="shared" ca="1" si="16"/>
        <v>Strakonice</v>
      </c>
      <c r="F85" t="str">
        <f t="shared" ca="1" si="17"/>
        <v>Bezděkova</v>
      </c>
      <c r="G85" t="str">
        <f t="shared" ca="1" si="18"/>
        <v>Zelenina</v>
      </c>
      <c r="H85" t="str">
        <f t="shared" ca="1" si="19"/>
        <v>Brambory</v>
      </c>
      <c r="I85" s="17">
        <f t="shared" ca="1" si="20"/>
        <v>4.59</v>
      </c>
      <c r="J85" s="15">
        <f t="shared" ca="1" si="21"/>
        <v>86.75</v>
      </c>
      <c r="K85" t="str">
        <f t="shared" ca="1" si="22"/>
        <v>Robert</v>
      </c>
      <c r="L85" s="14">
        <f t="shared" ca="1" si="23"/>
        <v>41725</v>
      </c>
    </row>
    <row r="86" spans="1:12" x14ac:dyDescent="0.35">
      <c r="A86">
        <f t="shared" ca="1" si="12"/>
        <v>4</v>
      </c>
      <c r="B86">
        <f t="shared" ca="1" si="13"/>
        <v>4</v>
      </c>
      <c r="C86">
        <f t="shared" ca="1" si="14"/>
        <v>6</v>
      </c>
      <c r="D86" t="str">
        <f t="shared" ca="1" si="15"/>
        <v>Jihočeský</v>
      </c>
      <c r="E86" t="str">
        <f t="shared" ca="1" si="16"/>
        <v>Dolní Bukovsko</v>
      </c>
      <c r="F86" t="str">
        <f t="shared" ca="1" si="17"/>
        <v>Pelejovická</v>
      </c>
      <c r="G86" t="str">
        <f t="shared" ca="1" si="18"/>
        <v>Ovoce</v>
      </c>
      <c r="H86" t="str">
        <f t="shared" ca="1" si="19"/>
        <v>Jablka</v>
      </c>
      <c r="I86" s="17">
        <f t="shared" ca="1" si="20"/>
        <v>1.86</v>
      </c>
      <c r="J86" s="15">
        <f t="shared" ca="1" si="21"/>
        <v>55.61</v>
      </c>
      <c r="K86" t="str">
        <f t="shared" ca="1" si="22"/>
        <v>Lenka</v>
      </c>
      <c r="L86" s="14">
        <f t="shared" ca="1" si="23"/>
        <v>42363</v>
      </c>
    </row>
    <row r="87" spans="1:12" x14ac:dyDescent="0.35">
      <c r="A87">
        <f t="shared" ca="1" si="12"/>
        <v>3</v>
      </c>
      <c r="B87">
        <f t="shared" ca="1" si="13"/>
        <v>3</v>
      </c>
      <c r="C87">
        <f t="shared" ca="1" si="14"/>
        <v>6</v>
      </c>
      <c r="D87" t="str">
        <f t="shared" ca="1" si="15"/>
        <v>Jihočeský</v>
      </c>
      <c r="E87" t="str">
        <f t="shared" ca="1" si="16"/>
        <v>Dolní Bukovsko</v>
      </c>
      <c r="F87" t="str">
        <f t="shared" ca="1" si="17"/>
        <v>Pelejovická</v>
      </c>
      <c r="G87" t="str">
        <f t="shared" ca="1" si="18"/>
        <v>Zelenina</v>
      </c>
      <c r="H87" t="str">
        <f t="shared" ca="1" si="19"/>
        <v>Brambory</v>
      </c>
      <c r="I87" s="17">
        <f t="shared" ca="1" si="20"/>
        <v>3.03</v>
      </c>
      <c r="J87" s="15">
        <f t="shared" ca="1" si="21"/>
        <v>57.27</v>
      </c>
      <c r="K87" t="str">
        <f t="shared" ca="1" si="22"/>
        <v>Ivana</v>
      </c>
      <c r="L87" s="14">
        <f t="shared" ca="1" si="23"/>
        <v>42564</v>
      </c>
    </row>
    <row r="88" spans="1:12" x14ac:dyDescent="0.35">
      <c r="A88">
        <f t="shared" ca="1" si="12"/>
        <v>4</v>
      </c>
      <c r="B88">
        <f t="shared" ca="1" si="13"/>
        <v>3</v>
      </c>
      <c r="C88">
        <f t="shared" ca="1" si="14"/>
        <v>4</v>
      </c>
      <c r="D88" t="str">
        <f t="shared" ca="1" si="15"/>
        <v>Vysočina</v>
      </c>
      <c r="E88" t="str">
        <f t="shared" ca="1" si="16"/>
        <v>Horní Cerekev</v>
      </c>
      <c r="F88" t="str">
        <f t="shared" ca="1" si="17"/>
        <v>Švábovská</v>
      </c>
      <c r="G88" t="str">
        <f t="shared" ca="1" si="18"/>
        <v>Zelenina</v>
      </c>
      <c r="H88" t="str">
        <f t="shared" ca="1" si="19"/>
        <v>Brambory</v>
      </c>
      <c r="I88" s="17">
        <f t="shared" ca="1" si="20"/>
        <v>3.72</v>
      </c>
      <c r="J88" s="15">
        <f t="shared" ca="1" si="21"/>
        <v>70.31</v>
      </c>
      <c r="K88" t="str">
        <f t="shared" ca="1" si="22"/>
        <v>Lenka</v>
      </c>
      <c r="L88" s="14">
        <f t="shared" ca="1" si="23"/>
        <v>42059</v>
      </c>
    </row>
    <row r="89" spans="1:12" x14ac:dyDescent="0.35">
      <c r="A89">
        <f t="shared" ca="1" si="12"/>
        <v>2</v>
      </c>
      <c r="B89">
        <f t="shared" ca="1" si="13"/>
        <v>1</v>
      </c>
      <c r="C89">
        <f t="shared" ca="1" si="14"/>
        <v>3</v>
      </c>
      <c r="D89" t="str">
        <f t="shared" ca="1" si="15"/>
        <v>Vysočina</v>
      </c>
      <c r="E89" t="str">
        <f t="shared" ca="1" si="16"/>
        <v>Jihlava</v>
      </c>
      <c r="F89" t="str">
        <f t="shared" ca="1" si="17"/>
        <v>Okružní</v>
      </c>
      <c r="G89" t="str">
        <f t="shared" ca="1" si="18"/>
        <v>Ovoce</v>
      </c>
      <c r="H89" t="str">
        <f t="shared" ca="1" si="19"/>
        <v>Hroznové víno</v>
      </c>
      <c r="I89" s="17">
        <f t="shared" ca="1" si="20"/>
        <v>0.89</v>
      </c>
      <c r="J89" s="15">
        <f t="shared" ca="1" si="21"/>
        <v>44.41</v>
      </c>
      <c r="K89" t="str">
        <f t="shared" ca="1" si="22"/>
        <v>Robert</v>
      </c>
      <c r="L89" s="14">
        <f t="shared" ca="1" si="23"/>
        <v>41699</v>
      </c>
    </row>
    <row r="90" spans="1:12" x14ac:dyDescent="0.35">
      <c r="A90">
        <f t="shared" ca="1" si="12"/>
        <v>1</v>
      </c>
      <c r="B90">
        <f t="shared" ca="1" si="13"/>
        <v>5</v>
      </c>
      <c r="C90">
        <f t="shared" ca="1" si="14"/>
        <v>3</v>
      </c>
      <c r="D90" t="str">
        <f t="shared" ca="1" si="15"/>
        <v>Vysočina</v>
      </c>
      <c r="E90" t="str">
        <f t="shared" ca="1" si="16"/>
        <v>Jihlava</v>
      </c>
      <c r="F90" t="str">
        <f t="shared" ca="1" si="17"/>
        <v>Okružní</v>
      </c>
      <c r="G90" t="str">
        <f t="shared" ca="1" si="18"/>
        <v>Zelenina</v>
      </c>
      <c r="H90" t="str">
        <f t="shared" ca="1" si="19"/>
        <v>Zázvor</v>
      </c>
      <c r="I90" s="17">
        <f t="shared" ca="1" si="20"/>
        <v>0.67</v>
      </c>
      <c r="J90" s="15">
        <f t="shared" ca="1" si="21"/>
        <v>46.83</v>
      </c>
      <c r="K90" t="str">
        <f t="shared" ca="1" si="22"/>
        <v>Karel</v>
      </c>
      <c r="L90" s="14">
        <f t="shared" ca="1" si="23"/>
        <v>42350</v>
      </c>
    </row>
    <row r="91" spans="1:12" x14ac:dyDescent="0.35">
      <c r="A91">
        <f t="shared" ca="1" si="12"/>
        <v>3</v>
      </c>
      <c r="B91">
        <f t="shared" ca="1" si="13"/>
        <v>1</v>
      </c>
      <c r="C91">
        <f t="shared" ca="1" si="14"/>
        <v>3</v>
      </c>
      <c r="D91" t="str">
        <f t="shared" ca="1" si="15"/>
        <v>Vysočina</v>
      </c>
      <c r="E91" t="str">
        <f t="shared" ca="1" si="16"/>
        <v>Jihlava</v>
      </c>
      <c r="F91" t="str">
        <f t="shared" ca="1" si="17"/>
        <v>Okružní</v>
      </c>
      <c r="G91" t="str">
        <f t="shared" ca="1" si="18"/>
        <v>Ovoce</v>
      </c>
      <c r="H91" t="str">
        <f t="shared" ca="1" si="19"/>
        <v>Hroznové víno</v>
      </c>
      <c r="I91" s="17">
        <f t="shared" ca="1" si="20"/>
        <v>0.66</v>
      </c>
      <c r="J91" s="15">
        <f t="shared" ca="1" si="21"/>
        <v>32.93</v>
      </c>
      <c r="K91" t="str">
        <f t="shared" ca="1" si="22"/>
        <v>Ivana</v>
      </c>
      <c r="L91" s="14">
        <f t="shared" ca="1" si="23"/>
        <v>41752</v>
      </c>
    </row>
    <row r="92" spans="1:12" x14ac:dyDescent="0.35">
      <c r="A92">
        <f t="shared" ca="1" si="12"/>
        <v>1</v>
      </c>
      <c r="B92">
        <f t="shared" ca="1" si="13"/>
        <v>3</v>
      </c>
      <c r="C92">
        <f t="shared" ca="1" si="14"/>
        <v>2</v>
      </c>
      <c r="D92" t="str">
        <f t="shared" ca="1" si="15"/>
        <v>Jihomoravský</v>
      </c>
      <c r="E92" t="str">
        <f t="shared" ca="1" si="16"/>
        <v>Brno</v>
      </c>
      <c r="F92" t="str">
        <f t="shared" ca="1" si="17"/>
        <v>Údolní</v>
      </c>
      <c r="G92" t="str">
        <f t="shared" ca="1" si="18"/>
        <v>Zelenina</v>
      </c>
      <c r="H92" t="str">
        <f t="shared" ca="1" si="19"/>
        <v>Brambory</v>
      </c>
      <c r="I92" s="17">
        <f t="shared" ca="1" si="20"/>
        <v>0.04</v>
      </c>
      <c r="J92" s="15">
        <f t="shared" ca="1" si="21"/>
        <v>0.76</v>
      </c>
      <c r="K92" t="str">
        <f t="shared" ca="1" si="22"/>
        <v>Karel</v>
      </c>
      <c r="L92" s="14">
        <f t="shared" ca="1" si="23"/>
        <v>42281</v>
      </c>
    </row>
    <row r="93" spans="1:12" x14ac:dyDescent="0.35">
      <c r="A93">
        <f t="shared" ca="1" si="12"/>
        <v>4</v>
      </c>
      <c r="B93">
        <f t="shared" ca="1" si="13"/>
        <v>3</v>
      </c>
      <c r="C93">
        <f t="shared" ca="1" si="14"/>
        <v>6</v>
      </c>
      <c r="D93" t="str">
        <f t="shared" ca="1" si="15"/>
        <v>Jihočeský</v>
      </c>
      <c r="E93" t="str">
        <f t="shared" ca="1" si="16"/>
        <v>Dolní Bukovsko</v>
      </c>
      <c r="F93" t="str">
        <f t="shared" ca="1" si="17"/>
        <v>Pelejovická</v>
      </c>
      <c r="G93" t="str">
        <f t="shared" ca="1" si="18"/>
        <v>Zelenina</v>
      </c>
      <c r="H93" t="str">
        <f t="shared" ca="1" si="19"/>
        <v>Brambory</v>
      </c>
      <c r="I93" s="17">
        <f t="shared" ca="1" si="20"/>
        <v>4.34</v>
      </c>
      <c r="J93" s="15">
        <f t="shared" ca="1" si="21"/>
        <v>82.03</v>
      </c>
      <c r="K93" t="str">
        <f t="shared" ca="1" si="22"/>
        <v>Lenka</v>
      </c>
      <c r="L93" s="14">
        <f t="shared" ca="1" si="23"/>
        <v>42471</v>
      </c>
    </row>
    <row r="94" spans="1:12" x14ac:dyDescent="0.35">
      <c r="A94">
        <f t="shared" ca="1" si="12"/>
        <v>4</v>
      </c>
      <c r="B94">
        <f t="shared" ca="1" si="13"/>
        <v>4</v>
      </c>
      <c r="C94">
        <f t="shared" ca="1" si="14"/>
        <v>9</v>
      </c>
      <c r="D94" t="str">
        <f t="shared" ca="1" si="15"/>
        <v>Moravskoslezský</v>
      </c>
      <c r="E94" t="str">
        <f t="shared" ca="1" si="16"/>
        <v>Ostrava</v>
      </c>
      <c r="F94" t="str">
        <f t="shared" ca="1" si="17"/>
        <v>Trnkovecká</v>
      </c>
      <c r="G94" t="str">
        <f t="shared" ca="1" si="18"/>
        <v>Ovoce</v>
      </c>
      <c r="H94" t="str">
        <f t="shared" ca="1" si="19"/>
        <v>Jablka</v>
      </c>
      <c r="I94" s="17">
        <f t="shared" ca="1" si="20"/>
        <v>0.19</v>
      </c>
      <c r="J94" s="15">
        <f t="shared" ca="1" si="21"/>
        <v>5.68</v>
      </c>
      <c r="K94" t="str">
        <f t="shared" ca="1" si="22"/>
        <v>Lenka</v>
      </c>
      <c r="L94" s="14">
        <f t="shared" ca="1" si="23"/>
        <v>42156</v>
      </c>
    </row>
    <row r="95" spans="1:12" x14ac:dyDescent="0.35">
      <c r="A95">
        <f t="shared" ca="1" si="12"/>
        <v>1</v>
      </c>
      <c r="B95">
        <f t="shared" ca="1" si="13"/>
        <v>2</v>
      </c>
      <c r="C95">
        <f t="shared" ca="1" si="14"/>
        <v>8</v>
      </c>
      <c r="D95" t="str">
        <f t="shared" ca="1" si="15"/>
        <v>Moravskoslezský</v>
      </c>
      <c r="E95" t="str">
        <f t="shared" ca="1" si="16"/>
        <v>Havířov</v>
      </c>
      <c r="F95" t="str">
        <f t="shared" ca="1" si="17"/>
        <v>Vardasova</v>
      </c>
      <c r="G95" t="str">
        <f t="shared" ca="1" si="18"/>
        <v>Zelenina</v>
      </c>
      <c r="H95" t="str">
        <f t="shared" ca="1" si="19"/>
        <v>Křen</v>
      </c>
      <c r="I95" s="17">
        <f t="shared" ca="1" si="20"/>
        <v>0.34</v>
      </c>
      <c r="J95" s="15">
        <f t="shared" ca="1" si="21"/>
        <v>10.17</v>
      </c>
      <c r="K95" t="str">
        <f t="shared" ca="1" si="22"/>
        <v>Karel</v>
      </c>
      <c r="L95" s="14">
        <f t="shared" ca="1" si="23"/>
        <v>41964</v>
      </c>
    </row>
    <row r="96" spans="1:12" x14ac:dyDescent="0.35">
      <c r="A96">
        <f t="shared" ca="1" si="12"/>
        <v>1</v>
      </c>
      <c r="B96">
        <f t="shared" ca="1" si="13"/>
        <v>1</v>
      </c>
      <c r="C96">
        <f t="shared" ca="1" si="14"/>
        <v>9</v>
      </c>
      <c r="D96" t="str">
        <f t="shared" ca="1" si="15"/>
        <v>Moravskoslezský</v>
      </c>
      <c r="E96" t="str">
        <f t="shared" ca="1" si="16"/>
        <v>Ostrava</v>
      </c>
      <c r="F96" t="str">
        <f t="shared" ca="1" si="17"/>
        <v>Trnkovecká</v>
      </c>
      <c r="G96" t="str">
        <f t="shared" ca="1" si="18"/>
        <v>Ovoce</v>
      </c>
      <c r="H96" t="str">
        <f t="shared" ca="1" si="19"/>
        <v>Hroznové víno</v>
      </c>
      <c r="I96" s="17">
        <f t="shared" ca="1" si="20"/>
        <v>1.22</v>
      </c>
      <c r="J96" s="15">
        <f t="shared" ca="1" si="21"/>
        <v>60.88</v>
      </c>
      <c r="K96" t="str">
        <f t="shared" ca="1" si="22"/>
        <v>Karel</v>
      </c>
      <c r="L96" s="14">
        <f t="shared" ca="1" si="23"/>
        <v>42044</v>
      </c>
    </row>
    <row r="97" spans="1:12" x14ac:dyDescent="0.35">
      <c r="A97">
        <f t="shared" ca="1" si="12"/>
        <v>4</v>
      </c>
      <c r="B97">
        <f t="shared" ca="1" si="13"/>
        <v>4</v>
      </c>
      <c r="C97">
        <f t="shared" ca="1" si="14"/>
        <v>5</v>
      </c>
      <c r="D97" t="str">
        <f t="shared" ca="1" si="15"/>
        <v>Jihomoravský</v>
      </c>
      <c r="E97" t="str">
        <f t="shared" ca="1" si="16"/>
        <v>Rousínov</v>
      </c>
      <c r="F97" t="str">
        <f t="shared" ca="1" si="17"/>
        <v>Čechyňská</v>
      </c>
      <c r="G97" t="str">
        <f t="shared" ca="1" si="18"/>
        <v>Ovoce</v>
      </c>
      <c r="H97" t="str">
        <f t="shared" ca="1" si="19"/>
        <v>Jablka</v>
      </c>
      <c r="I97" s="17">
        <f t="shared" ca="1" si="20"/>
        <v>2.33</v>
      </c>
      <c r="J97" s="15">
        <f t="shared" ca="1" si="21"/>
        <v>69.67</v>
      </c>
      <c r="K97" t="str">
        <f t="shared" ca="1" si="22"/>
        <v>Lenka</v>
      </c>
      <c r="L97" s="14">
        <f t="shared" ca="1" si="23"/>
        <v>41792</v>
      </c>
    </row>
    <row r="98" spans="1:12" x14ac:dyDescent="0.35">
      <c r="A98">
        <f t="shared" ca="1" si="12"/>
        <v>1</v>
      </c>
      <c r="B98">
        <f t="shared" ca="1" si="13"/>
        <v>3</v>
      </c>
      <c r="C98">
        <f t="shared" ca="1" si="14"/>
        <v>8</v>
      </c>
      <c r="D98" t="str">
        <f t="shared" ca="1" si="15"/>
        <v>Moravskoslezský</v>
      </c>
      <c r="E98" t="str">
        <f t="shared" ca="1" si="16"/>
        <v>Havířov</v>
      </c>
      <c r="F98" t="str">
        <f t="shared" ca="1" si="17"/>
        <v>Vardasova</v>
      </c>
      <c r="G98" t="str">
        <f t="shared" ca="1" si="18"/>
        <v>Zelenina</v>
      </c>
      <c r="H98" t="str">
        <f t="shared" ca="1" si="19"/>
        <v>Brambory</v>
      </c>
      <c r="I98" s="17">
        <f t="shared" ca="1" si="20"/>
        <v>1.89</v>
      </c>
      <c r="J98" s="15">
        <f t="shared" ca="1" si="21"/>
        <v>35.72</v>
      </c>
      <c r="K98" t="str">
        <f t="shared" ca="1" si="22"/>
        <v>Karel</v>
      </c>
      <c r="L98" s="14">
        <f t="shared" ca="1" si="23"/>
        <v>42055</v>
      </c>
    </row>
    <row r="99" spans="1:12" x14ac:dyDescent="0.35">
      <c r="A99">
        <f t="shared" ca="1" si="12"/>
        <v>1</v>
      </c>
      <c r="B99">
        <f t="shared" ca="1" si="13"/>
        <v>2</v>
      </c>
      <c r="C99">
        <f t="shared" ca="1" si="14"/>
        <v>8</v>
      </c>
      <c r="D99" t="str">
        <f t="shared" ca="1" si="15"/>
        <v>Moravskoslezský</v>
      </c>
      <c r="E99" t="str">
        <f t="shared" ca="1" si="16"/>
        <v>Havířov</v>
      </c>
      <c r="F99" t="str">
        <f t="shared" ca="1" si="17"/>
        <v>Vardasova</v>
      </c>
      <c r="G99" t="str">
        <f t="shared" ca="1" si="18"/>
        <v>Zelenina</v>
      </c>
      <c r="H99" t="str">
        <f t="shared" ca="1" si="19"/>
        <v>Křen</v>
      </c>
      <c r="I99" s="17">
        <f t="shared" ca="1" si="20"/>
        <v>0.84</v>
      </c>
      <c r="J99" s="15">
        <f t="shared" ca="1" si="21"/>
        <v>25.12</v>
      </c>
      <c r="K99" t="str">
        <f t="shared" ca="1" si="22"/>
        <v>Karel</v>
      </c>
      <c r="L99" s="14">
        <f t="shared" ca="1" si="23"/>
        <v>42673</v>
      </c>
    </row>
    <row r="100" spans="1:12" x14ac:dyDescent="0.35">
      <c r="A100">
        <f t="shared" ca="1" si="12"/>
        <v>1</v>
      </c>
      <c r="B100">
        <f t="shared" ca="1" si="13"/>
        <v>3</v>
      </c>
      <c r="C100">
        <f t="shared" ca="1" si="14"/>
        <v>4</v>
      </c>
      <c r="D100" t="str">
        <f t="shared" ca="1" si="15"/>
        <v>Vysočina</v>
      </c>
      <c r="E100" t="str">
        <f t="shared" ca="1" si="16"/>
        <v>Horní Cerekev</v>
      </c>
      <c r="F100" t="str">
        <f t="shared" ca="1" si="17"/>
        <v>Švábovská</v>
      </c>
      <c r="G100" t="str">
        <f t="shared" ca="1" si="18"/>
        <v>Zelenina</v>
      </c>
      <c r="H100" t="str">
        <f t="shared" ca="1" si="19"/>
        <v>Brambory</v>
      </c>
      <c r="I100" s="17">
        <f t="shared" ca="1" si="20"/>
        <v>1.83</v>
      </c>
      <c r="J100" s="15">
        <f t="shared" ca="1" si="21"/>
        <v>34.590000000000003</v>
      </c>
      <c r="K100" t="str">
        <f t="shared" ca="1" si="22"/>
        <v>Karel</v>
      </c>
      <c r="L100" s="14">
        <f t="shared" ca="1" si="23"/>
        <v>42214</v>
      </c>
    </row>
    <row r="101" spans="1:12" x14ac:dyDescent="0.35">
      <c r="A101">
        <f t="shared" ca="1" si="12"/>
        <v>2</v>
      </c>
      <c r="B101">
        <f t="shared" ca="1" si="13"/>
        <v>4</v>
      </c>
      <c r="C101">
        <f t="shared" ca="1" si="14"/>
        <v>2</v>
      </c>
      <c r="D101" t="str">
        <f t="shared" ca="1" si="15"/>
        <v>Jihomoravský</v>
      </c>
      <c r="E101" t="str">
        <f t="shared" ca="1" si="16"/>
        <v>Brno</v>
      </c>
      <c r="F101" t="str">
        <f t="shared" ca="1" si="17"/>
        <v>Údolní</v>
      </c>
      <c r="G101" t="str">
        <f t="shared" ca="1" si="18"/>
        <v>Ovoce</v>
      </c>
      <c r="H101" t="str">
        <f t="shared" ca="1" si="19"/>
        <v>Jablka</v>
      </c>
      <c r="I101" s="17">
        <f t="shared" ca="1" si="20"/>
        <v>2.29</v>
      </c>
      <c r="J101" s="15">
        <f t="shared" ca="1" si="21"/>
        <v>68.47</v>
      </c>
      <c r="K101" t="str">
        <f t="shared" ca="1" si="22"/>
        <v>Robert</v>
      </c>
      <c r="L101" s="14">
        <f t="shared" ca="1" si="23"/>
        <v>41892</v>
      </c>
    </row>
    <row r="102" spans="1:12" x14ac:dyDescent="0.35">
      <c r="A102">
        <f t="shared" ca="1" si="12"/>
        <v>3</v>
      </c>
      <c r="B102">
        <f t="shared" ca="1" si="13"/>
        <v>5</v>
      </c>
      <c r="C102">
        <f t="shared" ca="1" si="14"/>
        <v>3</v>
      </c>
      <c r="D102" t="str">
        <f t="shared" ca="1" si="15"/>
        <v>Vysočina</v>
      </c>
      <c r="E102" t="str">
        <f t="shared" ca="1" si="16"/>
        <v>Jihlava</v>
      </c>
      <c r="F102" t="str">
        <f t="shared" ca="1" si="17"/>
        <v>Okružní</v>
      </c>
      <c r="G102" t="str">
        <f t="shared" ca="1" si="18"/>
        <v>Zelenina</v>
      </c>
      <c r="H102" t="str">
        <f t="shared" ca="1" si="19"/>
        <v>Zázvor</v>
      </c>
      <c r="I102" s="17">
        <f t="shared" ca="1" si="20"/>
        <v>0.04</v>
      </c>
      <c r="J102" s="15">
        <f t="shared" ca="1" si="21"/>
        <v>2.8</v>
      </c>
      <c r="K102" t="str">
        <f t="shared" ca="1" si="22"/>
        <v>Ivana</v>
      </c>
      <c r="L102" s="14">
        <f t="shared" ca="1" si="23"/>
        <v>42293</v>
      </c>
    </row>
    <row r="103" spans="1:12" x14ac:dyDescent="0.35">
      <c r="A103">
        <f t="shared" ca="1" si="12"/>
        <v>3</v>
      </c>
      <c r="B103">
        <f t="shared" ca="1" si="13"/>
        <v>5</v>
      </c>
      <c r="C103">
        <f t="shared" ca="1" si="14"/>
        <v>5</v>
      </c>
      <c r="D103" t="str">
        <f t="shared" ca="1" si="15"/>
        <v>Jihomoravský</v>
      </c>
      <c r="E103" t="str">
        <f t="shared" ca="1" si="16"/>
        <v>Rousínov</v>
      </c>
      <c r="F103" t="str">
        <f t="shared" ca="1" si="17"/>
        <v>Čechyňská</v>
      </c>
      <c r="G103" t="str">
        <f t="shared" ca="1" si="18"/>
        <v>Zelenina</v>
      </c>
      <c r="H103" t="str">
        <f t="shared" ca="1" si="19"/>
        <v>Zázvor</v>
      </c>
      <c r="I103" s="17">
        <f t="shared" ca="1" si="20"/>
        <v>0.45</v>
      </c>
      <c r="J103" s="15">
        <f t="shared" ca="1" si="21"/>
        <v>31.46</v>
      </c>
      <c r="K103" t="str">
        <f t="shared" ca="1" si="22"/>
        <v>Ivana</v>
      </c>
      <c r="L103" s="14">
        <f t="shared" ca="1" si="23"/>
        <v>41982</v>
      </c>
    </row>
    <row r="104" spans="1:12" x14ac:dyDescent="0.35">
      <c r="A104">
        <f t="shared" ca="1" si="12"/>
        <v>4</v>
      </c>
      <c r="B104">
        <f t="shared" ca="1" si="13"/>
        <v>2</v>
      </c>
      <c r="C104">
        <f t="shared" ca="1" si="14"/>
        <v>4</v>
      </c>
      <c r="D104" t="str">
        <f t="shared" ca="1" si="15"/>
        <v>Vysočina</v>
      </c>
      <c r="E104" t="str">
        <f t="shared" ca="1" si="16"/>
        <v>Horní Cerekev</v>
      </c>
      <c r="F104" t="str">
        <f t="shared" ca="1" si="17"/>
        <v>Švábovská</v>
      </c>
      <c r="G104" t="str">
        <f t="shared" ca="1" si="18"/>
        <v>Zelenina</v>
      </c>
      <c r="H104" t="str">
        <f t="shared" ca="1" si="19"/>
        <v>Křen</v>
      </c>
      <c r="I104" s="17">
        <f t="shared" ca="1" si="20"/>
        <v>0.93</v>
      </c>
      <c r="J104" s="15">
        <f t="shared" ca="1" si="21"/>
        <v>27.81</v>
      </c>
      <c r="K104" t="str">
        <f t="shared" ca="1" si="22"/>
        <v>Lenka</v>
      </c>
      <c r="L104" s="14">
        <f t="shared" ca="1" si="23"/>
        <v>42332</v>
      </c>
    </row>
    <row r="105" spans="1:12" x14ac:dyDescent="0.35">
      <c r="A105">
        <f t="shared" ca="1" si="12"/>
        <v>2</v>
      </c>
      <c r="B105">
        <f t="shared" ca="1" si="13"/>
        <v>3</v>
      </c>
      <c r="C105">
        <f t="shared" ca="1" si="14"/>
        <v>4</v>
      </c>
      <c r="D105" t="str">
        <f t="shared" ca="1" si="15"/>
        <v>Vysočina</v>
      </c>
      <c r="E105" t="str">
        <f t="shared" ca="1" si="16"/>
        <v>Horní Cerekev</v>
      </c>
      <c r="F105" t="str">
        <f t="shared" ca="1" si="17"/>
        <v>Švábovská</v>
      </c>
      <c r="G105" t="str">
        <f t="shared" ca="1" si="18"/>
        <v>Zelenina</v>
      </c>
      <c r="H105" t="str">
        <f t="shared" ca="1" si="19"/>
        <v>Brambory</v>
      </c>
      <c r="I105" s="17">
        <f t="shared" ca="1" si="20"/>
        <v>2.4900000000000002</v>
      </c>
      <c r="J105" s="15">
        <f t="shared" ca="1" si="21"/>
        <v>47.06</v>
      </c>
      <c r="K105" t="str">
        <f t="shared" ca="1" si="22"/>
        <v>Robert</v>
      </c>
      <c r="L105" s="14">
        <f t="shared" ca="1" si="23"/>
        <v>42714</v>
      </c>
    </row>
  </sheetData>
  <mergeCells count="3">
    <mergeCell ref="D1:F1"/>
    <mergeCell ref="G1:H1"/>
    <mergeCell ref="I1:L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G14"/>
  <sheetViews>
    <sheetView workbookViewId="0">
      <selection activeCell="E8" sqref="E8"/>
    </sheetView>
  </sheetViews>
  <sheetFormatPr defaultRowHeight="15.5" x14ac:dyDescent="0.35"/>
  <cols>
    <col min="1" max="1" width="15.08203125" bestFit="1" customWidth="1"/>
    <col min="2" max="2" width="16.75" bestFit="1" customWidth="1"/>
    <col min="3" max="3" width="13.33203125" bestFit="1" customWidth="1"/>
    <col min="4" max="4" width="6.08203125" customWidth="1"/>
    <col min="5" max="5" width="5.83203125" bestFit="1" customWidth="1"/>
    <col min="6" max="6" width="6.83203125" bestFit="1" customWidth="1"/>
    <col min="7" max="7" width="13.75" bestFit="1" customWidth="1"/>
  </cols>
  <sheetData>
    <row r="3" spans="1:7" x14ac:dyDescent="0.35">
      <c r="A3" s="6" t="s">
        <v>69</v>
      </c>
      <c r="B3" s="6" t="s">
        <v>20</v>
      </c>
    </row>
    <row r="4" spans="1:7" x14ac:dyDescent="0.35">
      <c r="A4" s="6" t="s">
        <v>18</v>
      </c>
      <c r="B4" t="s">
        <v>54</v>
      </c>
      <c r="C4" t="s">
        <v>49</v>
      </c>
      <c r="D4" t="s">
        <v>55</v>
      </c>
      <c r="E4" t="s">
        <v>51</v>
      </c>
      <c r="F4" t="s">
        <v>57</v>
      </c>
      <c r="G4" t="s">
        <v>19</v>
      </c>
    </row>
    <row r="5" spans="1:7" x14ac:dyDescent="0.35">
      <c r="A5" s="7" t="s">
        <v>2</v>
      </c>
      <c r="B5" s="9"/>
      <c r="C5" s="9">
        <v>15.47</v>
      </c>
      <c r="D5" s="9"/>
      <c r="E5" s="9"/>
      <c r="F5" s="9"/>
      <c r="G5" s="9">
        <v>15.47</v>
      </c>
    </row>
    <row r="6" spans="1:7" x14ac:dyDescent="0.35">
      <c r="A6" s="7" t="s">
        <v>42</v>
      </c>
      <c r="B6" s="9"/>
      <c r="C6" s="9"/>
      <c r="D6" s="9"/>
      <c r="E6" s="9">
        <v>2.39</v>
      </c>
      <c r="F6" s="9">
        <v>1.4</v>
      </c>
      <c r="G6" s="9">
        <v>3.79</v>
      </c>
    </row>
    <row r="7" spans="1:7" x14ac:dyDescent="0.35">
      <c r="A7" s="7" t="s">
        <v>43</v>
      </c>
      <c r="B7" s="9"/>
      <c r="C7" s="9">
        <v>72.36</v>
      </c>
      <c r="D7" s="9"/>
      <c r="E7" s="9"/>
      <c r="F7" s="9"/>
      <c r="G7" s="9">
        <v>72.36</v>
      </c>
    </row>
    <row r="8" spans="1:7" x14ac:dyDescent="0.35">
      <c r="A8" s="7" t="s">
        <v>38</v>
      </c>
      <c r="B8" s="9">
        <v>86.37</v>
      </c>
      <c r="C8" s="9"/>
      <c r="D8" s="9"/>
      <c r="E8" s="9"/>
      <c r="F8" s="9"/>
      <c r="G8" s="9">
        <v>86.37</v>
      </c>
    </row>
    <row r="9" spans="1:7" x14ac:dyDescent="0.35">
      <c r="A9" s="7" t="s">
        <v>24</v>
      </c>
      <c r="B9" s="9"/>
      <c r="C9" s="9"/>
      <c r="D9" s="9"/>
      <c r="E9" s="9"/>
      <c r="F9" s="9">
        <v>29.36</v>
      </c>
      <c r="G9" s="9">
        <v>29.36</v>
      </c>
    </row>
    <row r="10" spans="1:7" x14ac:dyDescent="0.35">
      <c r="A10" s="7" t="s">
        <v>47</v>
      </c>
      <c r="B10" s="9"/>
      <c r="C10" s="9"/>
      <c r="D10" s="9"/>
      <c r="E10" s="9"/>
      <c r="F10" s="9">
        <v>104.86000000000001</v>
      </c>
      <c r="G10" s="9">
        <v>104.86000000000001</v>
      </c>
    </row>
    <row r="11" spans="1:7" x14ac:dyDescent="0.35">
      <c r="A11" s="7" t="s">
        <v>6</v>
      </c>
      <c r="B11" s="9"/>
      <c r="C11" s="9"/>
      <c r="D11" s="9">
        <v>58.6</v>
      </c>
      <c r="E11" s="9"/>
      <c r="F11" s="9"/>
      <c r="G11" s="9">
        <v>58.6</v>
      </c>
    </row>
    <row r="12" spans="1:7" x14ac:dyDescent="0.35">
      <c r="A12" s="7" t="s">
        <v>40</v>
      </c>
      <c r="B12" s="9"/>
      <c r="C12" s="9"/>
      <c r="D12" s="9"/>
      <c r="E12" s="9">
        <v>10.17</v>
      </c>
      <c r="F12" s="9"/>
      <c r="G12" s="9">
        <v>10.17</v>
      </c>
    </row>
    <row r="13" spans="1:7" x14ac:dyDescent="0.35">
      <c r="A13" s="7" t="s">
        <v>34</v>
      </c>
      <c r="B13" s="9"/>
      <c r="C13" s="9"/>
      <c r="D13" s="9">
        <v>24.52</v>
      </c>
      <c r="E13" s="9"/>
      <c r="F13" s="9"/>
      <c r="G13" s="9">
        <v>24.52</v>
      </c>
    </row>
    <row r="14" spans="1:7" x14ac:dyDescent="0.35">
      <c r="A14" s="7" t="s">
        <v>19</v>
      </c>
      <c r="B14" s="9">
        <v>86.37</v>
      </c>
      <c r="C14" s="9">
        <v>87.83</v>
      </c>
      <c r="D14" s="9">
        <v>83.12</v>
      </c>
      <c r="E14" s="9">
        <v>12.56</v>
      </c>
      <c r="F14" s="9">
        <v>135.62</v>
      </c>
      <c r="G14" s="9">
        <v>405.50000000000006</v>
      </c>
    </row>
  </sheetData>
  <pageMargins left="0.7" right="0.7" top="0.78740157499999996" bottom="0.78740157499999996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4035F-DA99-4599-93C4-6E04A4F2795F}">
  <dimension ref="A3:G14"/>
  <sheetViews>
    <sheetView workbookViewId="0">
      <selection activeCell="F6" sqref="F6"/>
    </sheetView>
  </sheetViews>
  <sheetFormatPr defaultRowHeight="15.5" x14ac:dyDescent="0.35"/>
  <cols>
    <col min="1" max="1" width="15.08203125" bestFit="1" customWidth="1"/>
    <col min="2" max="2" width="16.75" bestFit="1" customWidth="1"/>
    <col min="3" max="3" width="13.33203125" bestFit="1" customWidth="1"/>
    <col min="4" max="6" width="6.83203125" bestFit="1" customWidth="1"/>
    <col min="7" max="7" width="13.75" bestFit="1" customWidth="1"/>
  </cols>
  <sheetData>
    <row r="3" spans="1:7" x14ac:dyDescent="0.35">
      <c r="A3" s="6" t="s">
        <v>69</v>
      </c>
      <c r="B3" s="6" t="s">
        <v>20</v>
      </c>
    </row>
    <row r="4" spans="1:7" x14ac:dyDescent="0.35">
      <c r="A4" s="6" t="s">
        <v>18</v>
      </c>
      <c r="B4" t="s">
        <v>54</v>
      </c>
      <c r="C4" t="s">
        <v>49</v>
      </c>
      <c r="D4" t="s">
        <v>55</v>
      </c>
      <c r="E4" t="s">
        <v>51</v>
      </c>
      <c r="F4" t="s">
        <v>57</v>
      </c>
      <c r="G4" t="s">
        <v>19</v>
      </c>
    </row>
    <row r="5" spans="1:7" x14ac:dyDescent="0.35">
      <c r="A5" s="7" t="s">
        <v>2</v>
      </c>
      <c r="B5" s="9">
        <v>30.81</v>
      </c>
      <c r="C5" s="9">
        <v>219.06</v>
      </c>
      <c r="D5" s="9">
        <v>3.89</v>
      </c>
      <c r="E5" s="9">
        <v>50.83</v>
      </c>
      <c r="F5" s="9">
        <v>88.78</v>
      </c>
      <c r="G5" s="9">
        <v>393.37</v>
      </c>
    </row>
    <row r="6" spans="1:7" x14ac:dyDescent="0.35">
      <c r="A6" s="7" t="s">
        <v>42</v>
      </c>
      <c r="B6" s="9">
        <v>190.70000000000002</v>
      </c>
      <c r="C6" s="9">
        <v>100.8</v>
      </c>
      <c r="D6" s="9">
        <v>49.94</v>
      </c>
      <c r="E6" s="9">
        <v>50.24</v>
      </c>
      <c r="F6" s="9">
        <v>100.66000000000001</v>
      </c>
      <c r="G6" s="9">
        <v>492.34000000000003</v>
      </c>
    </row>
    <row r="7" spans="1:7" x14ac:dyDescent="0.35">
      <c r="A7" s="7" t="s">
        <v>43</v>
      </c>
      <c r="B7" s="9">
        <v>26.46</v>
      </c>
      <c r="C7" s="9">
        <v>97.81</v>
      </c>
      <c r="D7" s="9"/>
      <c r="E7" s="9"/>
      <c r="F7" s="9"/>
      <c r="G7" s="9">
        <v>124.27000000000001</v>
      </c>
    </row>
    <row r="8" spans="1:7" x14ac:dyDescent="0.35">
      <c r="A8" s="7" t="s">
        <v>38</v>
      </c>
      <c r="B8" s="9">
        <v>296.73</v>
      </c>
      <c r="C8" s="9">
        <v>146.70999999999998</v>
      </c>
      <c r="D8" s="9">
        <v>35.28</v>
      </c>
      <c r="E8" s="9">
        <v>69.37</v>
      </c>
      <c r="F8" s="9">
        <v>71.289999999999992</v>
      </c>
      <c r="G8" s="9">
        <v>619.38</v>
      </c>
    </row>
    <row r="9" spans="1:7" x14ac:dyDescent="0.35">
      <c r="A9" s="7" t="s">
        <v>24</v>
      </c>
      <c r="B9" s="9">
        <v>244.19</v>
      </c>
      <c r="C9" s="9">
        <v>74.349999999999994</v>
      </c>
      <c r="D9" s="9">
        <v>29.6</v>
      </c>
      <c r="E9" s="9">
        <v>50.53</v>
      </c>
      <c r="F9" s="9">
        <v>78.3</v>
      </c>
      <c r="G9" s="9">
        <v>476.96999999999997</v>
      </c>
    </row>
    <row r="10" spans="1:7" x14ac:dyDescent="0.35">
      <c r="A10" s="7" t="s">
        <v>47</v>
      </c>
      <c r="B10" s="9">
        <v>78.44</v>
      </c>
      <c r="C10" s="9">
        <v>107.78999999999999</v>
      </c>
      <c r="D10" s="9">
        <v>58.6</v>
      </c>
      <c r="E10" s="9">
        <v>32.299999999999997</v>
      </c>
      <c r="F10" s="9">
        <v>143.31</v>
      </c>
      <c r="G10" s="9">
        <v>420.44</v>
      </c>
    </row>
    <row r="11" spans="1:7" x14ac:dyDescent="0.35">
      <c r="A11" s="7" t="s">
        <v>6</v>
      </c>
      <c r="B11" s="9">
        <v>39.69</v>
      </c>
      <c r="C11" s="9">
        <v>4.99</v>
      </c>
      <c r="D11" s="9">
        <v>122.89</v>
      </c>
      <c r="E11" s="9">
        <v>6.28</v>
      </c>
      <c r="F11" s="9">
        <v>206.89999999999998</v>
      </c>
      <c r="G11" s="9">
        <v>380.75</v>
      </c>
    </row>
    <row r="12" spans="1:7" x14ac:dyDescent="0.35">
      <c r="A12" s="7" t="s">
        <v>40</v>
      </c>
      <c r="B12" s="9">
        <v>68.42</v>
      </c>
      <c r="C12" s="9"/>
      <c r="D12" s="9">
        <v>106.14000000000001</v>
      </c>
      <c r="E12" s="9">
        <v>57.41</v>
      </c>
      <c r="F12" s="9">
        <v>44.04</v>
      </c>
      <c r="G12" s="9">
        <v>276.01</v>
      </c>
    </row>
    <row r="13" spans="1:7" x14ac:dyDescent="0.35">
      <c r="A13" s="7" t="s">
        <v>34</v>
      </c>
      <c r="B13" s="9">
        <v>115.47999999999999</v>
      </c>
      <c r="C13" s="9">
        <v>173.16</v>
      </c>
      <c r="D13" s="9">
        <v>112.73</v>
      </c>
      <c r="E13" s="9">
        <v>25.12</v>
      </c>
      <c r="F13" s="9">
        <v>12.58</v>
      </c>
      <c r="G13" s="9">
        <v>439.07</v>
      </c>
    </row>
    <row r="14" spans="1:7" x14ac:dyDescent="0.35">
      <c r="A14" s="7" t="s">
        <v>19</v>
      </c>
      <c r="B14" s="9">
        <v>1090.92</v>
      </c>
      <c r="C14" s="9">
        <v>924.67</v>
      </c>
      <c r="D14" s="9">
        <v>519.07000000000005</v>
      </c>
      <c r="E14" s="9">
        <v>342.07999999999993</v>
      </c>
      <c r="F14" s="9">
        <v>745.86</v>
      </c>
      <c r="G14" s="9">
        <v>3622.6</v>
      </c>
    </row>
  </sheetData>
  <pageMargins left="0.7" right="0.7" top="0.78740157499999996" bottom="0.78740157499999996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15"/>
  <sheetViews>
    <sheetView workbookViewId="0">
      <selection activeCell="N13" sqref="N13"/>
    </sheetView>
  </sheetViews>
  <sheetFormatPr defaultRowHeight="15.5" x14ac:dyDescent="0.35"/>
  <cols>
    <col min="1" max="1" width="14.58203125" bestFit="1" customWidth="1"/>
    <col min="2" max="2" width="13.33203125" bestFit="1" customWidth="1"/>
    <col min="3" max="3" width="10.08203125" bestFit="1" customWidth="1"/>
    <col min="4" max="4" width="9.08203125" customWidth="1"/>
    <col min="5" max="5" width="12.25" bestFit="1" customWidth="1"/>
    <col min="6" max="8" width="9.08203125" customWidth="1"/>
    <col min="9" max="9" width="9.83203125" bestFit="1" customWidth="1"/>
    <col min="10" max="10" width="9.08203125" customWidth="1"/>
    <col min="12" max="12" width="10.08203125" bestFit="1" customWidth="1"/>
    <col min="13" max="13" width="13.33203125" bestFit="1" customWidth="1"/>
    <col min="14" max="14" width="14.58203125" bestFit="1" customWidth="1"/>
    <col min="17" max="17" width="12.25" bestFit="1" customWidth="1"/>
    <col min="20" max="20" width="11.08203125" bestFit="1" customWidth="1"/>
  </cols>
  <sheetData>
    <row r="1" spans="1:16" x14ac:dyDescent="0.35">
      <c r="A1" s="29" t="s">
        <v>15</v>
      </c>
      <c r="B1" s="29"/>
      <c r="C1" s="29"/>
      <c r="D1" s="29" t="s">
        <v>31</v>
      </c>
      <c r="E1" s="29"/>
      <c r="F1" s="29" t="s">
        <v>32</v>
      </c>
      <c r="G1" s="29"/>
      <c r="H1" s="29"/>
      <c r="I1" s="29"/>
      <c r="J1" s="31" t="s">
        <v>75</v>
      </c>
      <c r="K1" s="31"/>
      <c r="L1" s="31"/>
    </row>
    <row r="2" spans="1:16" ht="16" thickBot="1" x14ac:dyDescent="0.4">
      <c r="A2" s="13" t="s">
        <v>23</v>
      </c>
      <c r="B2" s="13" t="s">
        <v>16</v>
      </c>
      <c r="C2" s="13" t="s">
        <v>25</v>
      </c>
      <c r="D2" s="21" t="s">
        <v>26</v>
      </c>
      <c r="E2" s="13" t="s">
        <v>27</v>
      </c>
      <c r="F2" s="13" t="s">
        <v>28</v>
      </c>
      <c r="G2" s="13" t="s">
        <v>29</v>
      </c>
      <c r="H2" s="13" t="s">
        <v>66</v>
      </c>
      <c r="I2" s="13" t="s">
        <v>30</v>
      </c>
      <c r="J2" s="21" t="s">
        <v>72</v>
      </c>
      <c r="K2" s="21" t="s">
        <v>73</v>
      </c>
      <c r="L2" s="21" t="s">
        <v>74</v>
      </c>
      <c r="P2" s="13"/>
    </row>
    <row r="3" spans="1:16" x14ac:dyDescent="0.35">
      <c r="A3" t="s">
        <v>67</v>
      </c>
      <c r="B3" t="s">
        <v>42</v>
      </c>
      <c r="C3" t="s">
        <v>41</v>
      </c>
      <c r="D3" s="22" t="str">
        <f>VLOOKUP(E3,$N$4:$O$8,2,FALSE)</f>
        <v>Zelenina</v>
      </c>
      <c r="E3" t="s">
        <v>54</v>
      </c>
      <c r="F3" s="17">
        <v>1.77</v>
      </c>
      <c r="G3" s="15">
        <v>33.450000000000003</v>
      </c>
      <c r="H3" t="s">
        <v>60</v>
      </c>
      <c r="I3" s="14">
        <v>42599</v>
      </c>
      <c r="J3" s="22">
        <f>DAY(I3)</f>
        <v>17</v>
      </c>
      <c r="K3" s="22">
        <f>MONTH(I3)</f>
        <v>8</v>
      </c>
      <c r="L3" s="22">
        <f>YEAR(I3)</f>
        <v>2016</v>
      </c>
      <c r="N3" s="23" t="s">
        <v>27</v>
      </c>
      <c r="O3" s="24" t="s">
        <v>26</v>
      </c>
    </row>
    <row r="4" spans="1:16" x14ac:dyDescent="0.35">
      <c r="A4" t="s">
        <v>35</v>
      </c>
      <c r="B4" t="s">
        <v>24</v>
      </c>
      <c r="C4" t="s">
        <v>36</v>
      </c>
      <c r="D4" s="22" t="str">
        <f t="shared" ref="D4:D15" si="0">VLOOKUP(E4,$N$4:$O$8,2,FALSE)</f>
        <v>Ovoce</v>
      </c>
      <c r="E4" t="s">
        <v>55</v>
      </c>
      <c r="F4" s="17">
        <v>1.52</v>
      </c>
      <c r="G4" s="15">
        <v>45.45</v>
      </c>
      <c r="H4" t="s">
        <v>62</v>
      </c>
      <c r="I4" s="14">
        <v>42241</v>
      </c>
      <c r="J4" s="22">
        <f t="shared" ref="J4:J15" si="1">DAY(I4)</f>
        <v>25</v>
      </c>
      <c r="K4" s="22">
        <f t="shared" ref="K4:K15" si="2">MONTH(I4)</f>
        <v>8</v>
      </c>
      <c r="L4" s="22">
        <f t="shared" ref="L4:L15" si="3">YEAR(I4)</f>
        <v>2015</v>
      </c>
      <c r="N4" s="25" t="s">
        <v>49</v>
      </c>
      <c r="O4" s="26" t="s">
        <v>50</v>
      </c>
    </row>
    <row r="5" spans="1:16" x14ac:dyDescent="0.35">
      <c r="A5" t="s">
        <v>67</v>
      </c>
      <c r="B5" t="s">
        <v>42</v>
      </c>
      <c r="C5" t="s">
        <v>41</v>
      </c>
      <c r="D5" s="22" t="str">
        <f t="shared" si="0"/>
        <v>Ovoce</v>
      </c>
      <c r="E5" t="s">
        <v>55</v>
      </c>
      <c r="F5" s="17">
        <v>1.06</v>
      </c>
      <c r="G5" s="15">
        <v>31.69</v>
      </c>
      <c r="H5" t="s">
        <v>61</v>
      </c>
      <c r="I5" s="14">
        <v>41727</v>
      </c>
      <c r="J5" s="22">
        <f t="shared" si="1"/>
        <v>29</v>
      </c>
      <c r="K5" s="22">
        <f t="shared" si="2"/>
        <v>3</v>
      </c>
      <c r="L5" s="22">
        <f t="shared" si="3"/>
        <v>2014</v>
      </c>
      <c r="N5" s="25" t="s">
        <v>51</v>
      </c>
      <c r="O5" s="26" t="s">
        <v>52</v>
      </c>
    </row>
    <row r="6" spans="1:16" x14ac:dyDescent="0.35">
      <c r="A6" t="s">
        <v>44</v>
      </c>
      <c r="B6" t="s">
        <v>43</v>
      </c>
      <c r="C6" t="s">
        <v>45</v>
      </c>
      <c r="D6" s="22" t="str">
        <f t="shared" si="0"/>
        <v>Ovoce</v>
      </c>
      <c r="E6" t="s">
        <v>55</v>
      </c>
      <c r="F6" s="17">
        <v>1.86</v>
      </c>
      <c r="G6" s="15">
        <v>55.61</v>
      </c>
      <c r="H6" t="s">
        <v>62</v>
      </c>
      <c r="I6" s="14">
        <v>42130</v>
      </c>
      <c r="J6" s="22">
        <f t="shared" si="1"/>
        <v>6</v>
      </c>
      <c r="K6" s="22">
        <f t="shared" si="2"/>
        <v>5</v>
      </c>
      <c r="L6" s="22">
        <f t="shared" si="3"/>
        <v>2015</v>
      </c>
      <c r="N6" s="25" t="s">
        <v>54</v>
      </c>
      <c r="O6" s="26" t="s">
        <v>52</v>
      </c>
    </row>
    <row r="7" spans="1:16" x14ac:dyDescent="0.35">
      <c r="A7" t="s">
        <v>68</v>
      </c>
      <c r="B7" t="s">
        <v>2</v>
      </c>
      <c r="C7" t="s">
        <v>11</v>
      </c>
      <c r="D7" s="22" t="str">
        <f t="shared" si="0"/>
        <v>Zelenina</v>
      </c>
      <c r="E7" t="s">
        <v>54</v>
      </c>
      <c r="F7" s="17">
        <v>4.62</v>
      </c>
      <c r="G7" s="15">
        <v>87.32</v>
      </c>
      <c r="H7" t="s">
        <v>61</v>
      </c>
      <c r="I7" s="14">
        <v>41827</v>
      </c>
      <c r="J7" s="22">
        <f t="shared" si="1"/>
        <v>7</v>
      </c>
      <c r="K7" s="22">
        <f t="shared" si="2"/>
        <v>7</v>
      </c>
      <c r="L7" s="22">
        <f t="shared" si="3"/>
        <v>2014</v>
      </c>
      <c r="N7" s="25" t="s">
        <v>55</v>
      </c>
      <c r="O7" s="26" t="s">
        <v>50</v>
      </c>
    </row>
    <row r="8" spans="1:16" ht="16" thickBot="1" x14ac:dyDescent="0.4">
      <c r="A8" t="s">
        <v>68</v>
      </c>
      <c r="B8" t="s">
        <v>2</v>
      </c>
      <c r="C8" t="s">
        <v>11</v>
      </c>
      <c r="D8" s="22" t="str">
        <f t="shared" si="0"/>
        <v>Zelenina</v>
      </c>
      <c r="E8" t="s">
        <v>57</v>
      </c>
      <c r="F8" s="17">
        <v>0.64</v>
      </c>
      <c r="G8" s="15">
        <v>44.74</v>
      </c>
      <c r="H8" t="s">
        <v>60</v>
      </c>
      <c r="I8" s="14">
        <v>42083</v>
      </c>
      <c r="J8" s="22">
        <f t="shared" si="1"/>
        <v>20</v>
      </c>
      <c r="K8" s="22">
        <f t="shared" si="2"/>
        <v>3</v>
      </c>
      <c r="L8" s="22">
        <f t="shared" si="3"/>
        <v>2015</v>
      </c>
      <c r="N8" s="27" t="s">
        <v>57</v>
      </c>
      <c r="O8" s="28" t="s">
        <v>52</v>
      </c>
    </row>
    <row r="9" spans="1:16" x14ac:dyDescent="0.35">
      <c r="A9" t="s">
        <v>44</v>
      </c>
      <c r="B9" t="s">
        <v>47</v>
      </c>
      <c r="C9" t="s">
        <v>46</v>
      </c>
      <c r="D9" s="22" t="str">
        <f t="shared" si="0"/>
        <v>Ovoce</v>
      </c>
      <c r="E9" t="s">
        <v>49</v>
      </c>
      <c r="F9" s="17">
        <v>1.35</v>
      </c>
      <c r="G9" s="15">
        <v>67.37</v>
      </c>
      <c r="H9" t="s">
        <v>60</v>
      </c>
      <c r="I9" s="14">
        <v>42464</v>
      </c>
      <c r="J9" s="22">
        <f t="shared" si="1"/>
        <v>4</v>
      </c>
      <c r="K9" s="22">
        <f t="shared" si="2"/>
        <v>4</v>
      </c>
      <c r="L9" s="22">
        <f t="shared" si="3"/>
        <v>2016</v>
      </c>
    </row>
    <row r="10" spans="1:16" x14ac:dyDescent="0.35">
      <c r="A10" t="s">
        <v>67</v>
      </c>
      <c r="B10" t="s">
        <v>42</v>
      </c>
      <c r="C10" t="s">
        <v>41</v>
      </c>
      <c r="D10" s="22" t="str">
        <f t="shared" si="0"/>
        <v>Ovoce</v>
      </c>
      <c r="E10" t="s">
        <v>55</v>
      </c>
      <c r="F10" s="17">
        <v>1.7</v>
      </c>
      <c r="G10" s="15">
        <v>50.83</v>
      </c>
      <c r="H10" t="s">
        <v>59</v>
      </c>
      <c r="I10" s="14">
        <v>42119</v>
      </c>
      <c r="J10" s="22">
        <f t="shared" si="1"/>
        <v>25</v>
      </c>
      <c r="K10" s="22">
        <f t="shared" si="2"/>
        <v>4</v>
      </c>
      <c r="L10" s="22">
        <f t="shared" si="3"/>
        <v>2015</v>
      </c>
    </row>
    <row r="11" spans="1:16" x14ac:dyDescent="0.35">
      <c r="A11" t="s">
        <v>68</v>
      </c>
      <c r="B11" t="s">
        <v>40</v>
      </c>
      <c r="C11" t="s">
        <v>39</v>
      </c>
      <c r="D11" s="22" t="str">
        <f t="shared" si="0"/>
        <v>Zelenina</v>
      </c>
      <c r="E11" t="s">
        <v>51</v>
      </c>
      <c r="F11" s="17">
        <v>0.21</v>
      </c>
      <c r="G11" s="15">
        <v>6.28</v>
      </c>
      <c r="H11" t="s">
        <v>60</v>
      </c>
      <c r="I11" s="14">
        <v>41971</v>
      </c>
      <c r="J11" s="22">
        <f t="shared" si="1"/>
        <v>28</v>
      </c>
      <c r="K11" s="22">
        <f t="shared" si="2"/>
        <v>11</v>
      </c>
      <c r="L11" s="22">
        <f t="shared" si="3"/>
        <v>2014</v>
      </c>
    </row>
    <row r="12" spans="1:16" x14ac:dyDescent="0.35">
      <c r="A12" t="s">
        <v>35</v>
      </c>
      <c r="B12" t="s">
        <v>24</v>
      </c>
      <c r="C12" t="s">
        <v>36</v>
      </c>
      <c r="D12" s="22" t="str">
        <f t="shared" si="0"/>
        <v>Ovoce</v>
      </c>
      <c r="E12" t="s">
        <v>49</v>
      </c>
      <c r="F12" s="17">
        <v>0.45</v>
      </c>
      <c r="G12" s="15">
        <v>22.46</v>
      </c>
      <c r="H12" t="s">
        <v>62</v>
      </c>
      <c r="I12" s="14">
        <v>42281</v>
      </c>
      <c r="J12" s="22">
        <f t="shared" si="1"/>
        <v>4</v>
      </c>
      <c r="K12" s="22">
        <f t="shared" si="2"/>
        <v>10</v>
      </c>
      <c r="L12" s="22">
        <f t="shared" si="3"/>
        <v>2015</v>
      </c>
    </row>
    <row r="13" spans="1:16" x14ac:dyDescent="0.35">
      <c r="A13" t="s">
        <v>67</v>
      </c>
      <c r="B13" t="s">
        <v>6</v>
      </c>
      <c r="C13" t="s">
        <v>5</v>
      </c>
      <c r="D13" s="22" t="str">
        <f t="shared" si="0"/>
        <v>Zelenina</v>
      </c>
      <c r="E13" t="s">
        <v>54</v>
      </c>
      <c r="F13" s="17">
        <v>0.16</v>
      </c>
      <c r="G13" s="15">
        <v>3.02</v>
      </c>
      <c r="H13" t="s">
        <v>59</v>
      </c>
      <c r="I13" s="14">
        <v>41998</v>
      </c>
      <c r="J13" s="22">
        <f t="shared" si="1"/>
        <v>25</v>
      </c>
      <c r="K13" s="22">
        <f t="shared" si="2"/>
        <v>12</v>
      </c>
      <c r="L13" s="22">
        <f t="shared" si="3"/>
        <v>2014</v>
      </c>
    </row>
    <row r="14" spans="1:16" x14ac:dyDescent="0.35">
      <c r="A14" t="s">
        <v>68</v>
      </c>
      <c r="B14" t="s">
        <v>40</v>
      </c>
      <c r="C14" t="s">
        <v>39</v>
      </c>
      <c r="D14" s="22" t="str">
        <f t="shared" si="0"/>
        <v>Ovoce</v>
      </c>
      <c r="E14" t="s">
        <v>49</v>
      </c>
      <c r="F14" s="17">
        <v>0.63</v>
      </c>
      <c r="G14" s="15">
        <v>31.44</v>
      </c>
      <c r="H14" t="s">
        <v>62</v>
      </c>
      <c r="I14" s="14">
        <v>42298</v>
      </c>
      <c r="J14" s="22">
        <f t="shared" si="1"/>
        <v>21</v>
      </c>
      <c r="K14" s="22">
        <f t="shared" si="2"/>
        <v>10</v>
      </c>
      <c r="L14" s="22">
        <f t="shared" si="3"/>
        <v>2015</v>
      </c>
    </row>
    <row r="15" spans="1:16" x14ac:dyDescent="0.35">
      <c r="A15" t="s">
        <v>67</v>
      </c>
      <c r="B15" t="s">
        <v>34</v>
      </c>
      <c r="C15" t="s">
        <v>33</v>
      </c>
      <c r="D15" s="22" t="str">
        <f t="shared" si="0"/>
        <v>Ovoce</v>
      </c>
      <c r="E15" t="s">
        <v>49</v>
      </c>
      <c r="F15" s="17">
        <v>0.32</v>
      </c>
      <c r="G15" s="15">
        <v>15.97</v>
      </c>
      <c r="H15" t="s">
        <v>62</v>
      </c>
      <c r="I15" s="14">
        <v>42604</v>
      </c>
      <c r="J15" s="22">
        <f t="shared" si="1"/>
        <v>22</v>
      </c>
      <c r="K15" s="22">
        <f t="shared" si="2"/>
        <v>8</v>
      </c>
      <c r="L15" s="22">
        <f t="shared" si="3"/>
        <v>2016</v>
      </c>
    </row>
  </sheetData>
  <mergeCells count="4">
    <mergeCell ref="A1:C1"/>
    <mergeCell ref="D1:E1"/>
    <mergeCell ref="F1:I1"/>
    <mergeCell ref="J1:L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B10" sqref="B10"/>
    </sheetView>
  </sheetViews>
  <sheetFormatPr defaultRowHeight="15.5" x14ac:dyDescent="0.35"/>
  <cols>
    <col min="1" max="1" width="9" customWidth="1"/>
    <col min="2" max="2" width="16.25" customWidth="1"/>
    <col min="3" max="3" width="12.5" customWidth="1"/>
    <col min="4" max="4" width="13.75" bestFit="1" customWidth="1"/>
    <col min="5" max="5" width="12.25" bestFit="1" customWidth="1"/>
    <col min="6" max="6" width="10.5" customWidth="1"/>
  </cols>
  <sheetData>
    <row r="1" spans="1:8" x14ac:dyDescent="0.35">
      <c r="A1" s="5" t="s">
        <v>16</v>
      </c>
      <c r="B1" s="5" t="s">
        <v>15</v>
      </c>
      <c r="C1" s="5" t="s">
        <v>14</v>
      </c>
      <c r="D1" s="5" t="s">
        <v>17</v>
      </c>
      <c r="E1" s="5" t="s">
        <v>13</v>
      </c>
      <c r="F1" s="5" t="s">
        <v>12</v>
      </c>
    </row>
    <row r="2" spans="1:8" x14ac:dyDescent="0.35">
      <c r="A2" s="4" t="s">
        <v>9</v>
      </c>
      <c r="B2" s="4" t="s">
        <v>5</v>
      </c>
      <c r="C2" s="4" t="s">
        <v>4</v>
      </c>
      <c r="D2" s="3">
        <v>42374</v>
      </c>
      <c r="E2" s="2">
        <v>954</v>
      </c>
      <c r="F2" s="2">
        <v>1346</v>
      </c>
      <c r="H2" s="1"/>
    </row>
    <row r="3" spans="1:8" x14ac:dyDescent="0.35">
      <c r="A3" s="4" t="s">
        <v>9</v>
      </c>
      <c r="B3" s="4" t="s">
        <v>8</v>
      </c>
      <c r="C3" s="4" t="s">
        <v>3</v>
      </c>
      <c r="D3" s="3">
        <v>42376</v>
      </c>
      <c r="E3" s="2">
        <v>1541</v>
      </c>
      <c r="F3" s="2">
        <v>2626</v>
      </c>
      <c r="H3" s="1"/>
    </row>
    <row r="4" spans="1:8" x14ac:dyDescent="0.35">
      <c r="A4" s="4" t="s">
        <v>6</v>
      </c>
      <c r="B4" s="4" t="s">
        <v>5</v>
      </c>
      <c r="C4" s="4" t="s">
        <v>0</v>
      </c>
      <c r="D4" s="3">
        <v>42380</v>
      </c>
      <c r="E4" s="2">
        <v>914</v>
      </c>
      <c r="F4" s="2">
        <v>1090</v>
      </c>
      <c r="H4" s="1"/>
    </row>
    <row r="5" spans="1:8" x14ac:dyDescent="0.35">
      <c r="A5" s="4" t="s">
        <v>6</v>
      </c>
      <c r="B5" s="4" t="s">
        <v>7</v>
      </c>
      <c r="C5" s="4" t="s">
        <v>3</v>
      </c>
      <c r="D5" s="3">
        <v>42382</v>
      </c>
      <c r="E5" s="2">
        <v>3195</v>
      </c>
      <c r="F5" s="2">
        <v>4509</v>
      </c>
      <c r="H5" s="1"/>
    </row>
    <row r="6" spans="1:8" x14ac:dyDescent="0.35">
      <c r="A6" s="4" t="s">
        <v>2</v>
      </c>
      <c r="B6" s="4" t="s">
        <v>1</v>
      </c>
      <c r="C6" s="4" t="s">
        <v>3</v>
      </c>
      <c r="D6" s="3">
        <v>42389</v>
      </c>
      <c r="E6" s="2">
        <v>2397</v>
      </c>
      <c r="F6" s="2">
        <v>3876</v>
      </c>
    </row>
    <row r="7" spans="1:8" x14ac:dyDescent="0.35">
      <c r="A7" s="4" t="s">
        <v>2</v>
      </c>
      <c r="B7" s="4" t="s">
        <v>11</v>
      </c>
      <c r="C7" s="4" t="s">
        <v>0</v>
      </c>
      <c r="D7" s="3">
        <v>42394</v>
      </c>
      <c r="E7" s="2">
        <v>1749</v>
      </c>
      <c r="F7" s="2">
        <v>2117</v>
      </c>
    </row>
    <row r="8" spans="1:8" x14ac:dyDescent="0.35">
      <c r="A8" s="4" t="s">
        <v>9</v>
      </c>
      <c r="B8" s="4" t="s">
        <v>8</v>
      </c>
      <c r="C8" s="4" t="s">
        <v>4</v>
      </c>
      <c r="D8" s="3">
        <v>42407</v>
      </c>
      <c r="E8" s="2">
        <v>2879</v>
      </c>
      <c r="F8" s="2">
        <v>3323</v>
      </c>
    </row>
    <row r="9" spans="1:8" x14ac:dyDescent="0.35">
      <c r="A9" s="4" t="s">
        <v>9</v>
      </c>
      <c r="B9" s="4" t="s">
        <v>5</v>
      </c>
      <c r="C9" s="4" t="s">
        <v>3</v>
      </c>
      <c r="D9" s="3">
        <v>42409</v>
      </c>
      <c r="E9" s="2">
        <v>1886</v>
      </c>
      <c r="F9" s="2">
        <v>2634</v>
      </c>
    </row>
    <row r="10" spans="1:8" x14ac:dyDescent="0.35">
      <c r="A10" s="4" t="s">
        <v>6</v>
      </c>
      <c r="B10" s="4" t="s">
        <v>5</v>
      </c>
      <c r="C10" s="4" t="s">
        <v>0</v>
      </c>
      <c r="D10" s="3">
        <v>42413</v>
      </c>
      <c r="E10" s="2">
        <v>2987</v>
      </c>
      <c r="F10" s="2">
        <v>4528</v>
      </c>
    </row>
    <row r="11" spans="1:8" x14ac:dyDescent="0.35">
      <c r="A11" s="4" t="s">
        <v>6</v>
      </c>
      <c r="B11" s="4" t="s">
        <v>7</v>
      </c>
      <c r="C11" s="4" t="s">
        <v>10</v>
      </c>
      <c r="D11" s="3">
        <v>42415</v>
      </c>
      <c r="E11" s="2">
        <v>2736</v>
      </c>
      <c r="F11" s="2">
        <v>3073</v>
      </c>
    </row>
    <row r="12" spans="1:8" x14ac:dyDescent="0.35">
      <c r="A12" s="4" t="s">
        <v>2</v>
      </c>
      <c r="B12" s="4" t="s">
        <v>1</v>
      </c>
      <c r="C12" s="4" t="s">
        <v>4</v>
      </c>
      <c r="D12" s="3">
        <v>42422</v>
      </c>
      <c r="E12" s="2">
        <v>1566</v>
      </c>
      <c r="F12" s="2">
        <v>2114</v>
      </c>
    </row>
    <row r="13" spans="1:8" x14ac:dyDescent="0.35">
      <c r="A13" s="4" t="s">
        <v>2</v>
      </c>
      <c r="B13" s="4" t="s">
        <v>11</v>
      </c>
      <c r="C13" s="4" t="s">
        <v>10</v>
      </c>
      <c r="D13" s="3">
        <v>42427</v>
      </c>
      <c r="E13" s="2">
        <v>2766</v>
      </c>
      <c r="F13" s="2">
        <v>3316</v>
      </c>
    </row>
    <row r="14" spans="1:8" x14ac:dyDescent="0.35">
      <c r="A14" s="4" t="s">
        <v>9</v>
      </c>
      <c r="B14" s="4" t="s">
        <v>5</v>
      </c>
      <c r="C14" s="4" t="s">
        <v>4</v>
      </c>
      <c r="D14" s="3">
        <v>42432</v>
      </c>
      <c r="E14" s="2">
        <v>3192</v>
      </c>
      <c r="F14" s="2">
        <v>4770</v>
      </c>
    </row>
    <row r="15" spans="1:8" x14ac:dyDescent="0.35">
      <c r="A15" s="4" t="s">
        <v>9</v>
      </c>
      <c r="B15" s="4" t="s">
        <v>8</v>
      </c>
      <c r="C15" s="4" t="s">
        <v>3</v>
      </c>
      <c r="D15" s="3">
        <v>42434</v>
      </c>
      <c r="E15" s="2">
        <v>1684</v>
      </c>
      <c r="F15" s="2">
        <v>2420</v>
      </c>
    </row>
    <row r="16" spans="1:8" x14ac:dyDescent="0.35">
      <c r="A16" s="4" t="s">
        <v>6</v>
      </c>
      <c r="B16" s="4" t="s">
        <v>7</v>
      </c>
      <c r="C16" s="4" t="s">
        <v>0</v>
      </c>
      <c r="D16" s="3">
        <v>42438</v>
      </c>
      <c r="E16" s="2">
        <v>2987</v>
      </c>
      <c r="F16" s="2">
        <v>3460</v>
      </c>
    </row>
    <row r="17" spans="1:6" x14ac:dyDescent="0.35">
      <c r="A17" s="4" t="s">
        <v>6</v>
      </c>
      <c r="B17" s="4" t="s">
        <v>5</v>
      </c>
      <c r="C17" s="4" t="s">
        <v>4</v>
      </c>
      <c r="D17" s="3">
        <v>42440</v>
      </c>
      <c r="E17" s="2">
        <v>1195</v>
      </c>
      <c r="F17" s="2">
        <v>1979</v>
      </c>
    </row>
    <row r="18" spans="1:6" x14ac:dyDescent="0.35">
      <c r="A18" s="4" t="s">
        <v>2</v>
      </c>
      <c r="B18" s="4" t="s">
        <v>1</v>
      </c>
      <c r="C18" s="4" t="s">
        <v>3</v>
      </c>
      <c r="D18" s="3">
        <v>42447</v>
      </c>
      <c r="E18" s="2">
        <v>1189</v>
      </c>
      <c r="F18" s="2">
        <v>2320</v>
      </c>
    </row>
    <row r="19" spans="1:6" x14ac:dyDescent="0.35">
      <c r="A19" s="4" t="s">
        <v>2</v>
      </c>
      <c r="B19" s="4" t="s">
        <v>1</v>
      </c>
      <c r="C19" s="4" t="s">
        <v>0</v>
      </c>
      <c r="D19" s="3">
        <v>42452</v>
      </c>
      <c r="E19" s="2">
        <v>1014</v>
      </c>
      <c r="F19" s="2">
        <v>1239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5"/>
  <sheetViews>
    <sheetView tabSelected="1" topLeftCell="A2" workbookViewId="0">
      <selection activeCell="H13" sqref="H13"/>
    </sheetView>
  </sheetViews>
  <sheetFormatPr defaultRowHeight="15.5" x14ac:dyDescent="0.35"/>
  <cols>
    <col min="1" max="1" width="14.58203125" bestFit="1" customWidth="1"/>
    <col min="2" max="2" width="13.33203125" bestFit="1" customWidth="1"/>
    <col min="3" max="3" width="10.08203125" bestFit="1" customWidth="1"/>
    <col min="4" max="4" width="9.08203125" customWidth="1"/>
    <col min="5" max="5" width="12.25" bestFit="1" customWidth="1"/>
    <col min="6" max="8" width="9.08203125" customWidth="1"/>
    <col min="9" max="9" width="9.83203125" bestFit="1" customWidth="1"/>
    <col min="10" max="10" width="9.08203125" customWidth="1"/>
    <col min="12" max="12" width="10.08203125" bestFit="1" customWidth="1"/>
    <col min="13" max="13" width="13.33203125" bestFit="1" customWidth="1"/>
    <col min="14" max="14" width="14.58203125" bestFit="1" customWidth="1"/>
    <col min="17" max="17" width="12.25" bestFit="1" customWidth="1"/>
    <col min="20" max="20" width="11.08203125" bestFit="1" customWidth="1"/>
  </cols>
  <sheetData>
    <row r="1" spans="1:12" x14ac:dyDescent="0.35">
      <c r="A1" s="29" t="s">
        <v>15</v>
      </c>
      <c r="B1" s="29"/>
      <c r="C1" s="29"/>
      <c r="D1" s="29" t="s">
        <v>31</v>
      </c>
      <c r="E1" s="29"/>
      <c r="F1" s="29" t="s">
        <v>32</v>
      </c>
      <c r="G1" s="29"/>
      <c r="H1" s="29"/>
      <c r="I1" s="29"/>
      <c r="J1" s="30" t="s">
        <v>75</v>
      </c>
      <c r="K1" s="30"/>
      <c r="L1" s="30"/>
    </row>
    <row r="2" spans="1:12" x14ac:dyDescent="0.35">
      <c r="A2" s="13" t="s">
        <v>23</v>
      </c>
      <c r="B2" s="13" t="s">
        <v>16</v>
      </c>
      <c r="C2" s="13" t="s">
        <v>25</v>
      </c>
      <c r="D2" s="13" t="s">
        <v>26</v>
      </c>
      <c r="E2" s="13" t="s">
        <v>27</v>
      </c>
      <c r="F2" s="13" t="s">
        <v>28</v>
      </c>
      <c r="G2" s="13" t="s">
        <v>29</v>
      </c>
      <c r="H2" s="13" t="s">
        <v>66</v>
      </c>
      <c r="I2" s="13" t="s">
        <v>30</v>
      </c>
      <c r="J2" s="20" t="s">
        <v>72</v>
      </c>
      <c r="K2" s="20" t="s">
        <v>73</v>
      </c>
      <c r="L2" s="20" t="s">
        <v>74</v>
      </c>
    </row>
    <row r="3" spans="1:12" x14ac:dyDescent="0.35">
      <c r="A3" t="s">
        <v>44</v>
      </c>
      <c r="B3" t="s">
        <v>43</v>
      </c>
      <c r="C3" t="s">
        <v>45</v>
      </c>
      <c r="D3" t="s">
        <v>50</v>
      </c>
      <c r="E3" t="s">
        <v>49</v>
      </c>
      <c r="F3" s="17">
        <v>0.54</v>
      </c>
      <c r="G3" s="16">
        <v>25.45</v>
      </c>
      <c r="H3" t="s">
        <v>60</v>
      </c>
      <c r="I3" s="14">
        <v>42727</v>
      </c>
      <c r="J3">
        <v>23</v>
      </c>
      <c r="K3">
        <v>12</v>
      </c>
      <c r="L3">
        <v>2016</v>
      </c>
    </row>
    <row r="4" spans="1:12" x14ac:dyDescent="0.35">
      <c r="A4" t="s">
        <v>67</v>
      </c>
      <c r="B4" t="s">
        <v>42</v>
      </c>
      <c r="C4" t="s">
        <v>41</v>
      </c>
      <c r="D4" t="s">
        <v>50</v>
      </c>
      <c r="E4" t="s">
        <v>55</v>
      </c>
      <c r="F4" s="17">
        <v>4.5</v>
      </c>
      <c r="G4" s="16">
        <v>45.75</v>
      </c>
      <c r="H4" t="s">
        <v>60</v>
      </c>
      <c r="I4" s="14">
        <v>42678</v>
      </c>
      <c r="J4">
        <v>4</v>
      </c>
      <c r="K4">
        <v>11</v>
      </c>
      <c r="L4">
        <v>2016</v>
      </c>
    </row>
    <row r="5" spans="1:12" x14ac:dyDescent="0.35">
      <c r="A5" t="s">
        <v>35</v>
      </c>
      <c r="B5" t="s">
        <v>38</v>
      </c>
      <c r="C5" t="s">
        <v>37</v>
      </c>
      <c r="D5" t="s">
        <v>52</v>
      </c>
      <c r="E5" t="s">
        <v>54</v>
      </c>
      <c r="F5" s="17">
        <v>3.99</v>
      </c>
      <c r="G5" s="16">
        <v>27.22</v>
      </c>
      <c r="H5" t="s">
        <v>59</v>
      </c>
      <c r="I5" s="14">
        <v>42636</v>
      </c>
      <c r="J5">
        <v>23</v>
      </c>
      <c r="K5">
        <v>9</v>
      </c>
      <c r="L5">
        <v>2016</v>
      </c>
    </row>
    <row r="6" spans="1:12" x14ac:dyDescent="0.35">
      <c r="A6" t="s">
        <v>35</v>
      </c>
      <c r="B6" t="s">
        <v>24</v>
      </c>
      <c r="C6" t="s">
        <v>36</v>
      </c>
      <c r="D6" t="s">
        <v>50</v>
      </c>
      <c r="E6" t="s">
        <v>55</v>
      </c>
      <c r="F6" s="17">
        <v>0.52</v>
      </c>
      <c r="G6" s="16">
        <v>29.6</v>
      </c>
      <c r="H6" t="s">
        <v>61</v>
      </c>
      <c r="I6" s="14">
        <v>42598</v>
      </c>
      <c r="J6">
        <v>16</v>
      </c>
      <c r="K6">
        <v>8</v>
      </c>
      <c r="L6">
        <v>2016</v>
      </c>
    </row>
    <row r="7" spans="1:12" x14ac:dyDescent="0.35">
      <c r="A7" t="s">
        <v>67</v>
      </c>
      <c r="B7" t="s">
        <v>42</v>
      </c>
      <c r="C7" t="s">
        <v>41</v>
      </c>
      <c r="D7" t="s">
        <v>52</v>
      </c>
      <c r="E7" t="s">
        <v>54</v>
      </c>
      <c r="F7" s="17">
        <v>0.53</v>
      </c>
      <c r="G7" s="16">
        <v>58.59</v>
      </c>
      <c r="H7" t="s">
        <v>59</v>
      </c>
      <c r="I7" s="14">
        <v>42577</v>
      </c>
      <c r="J7">
        <v>26</v>
      </c>
      <c r="K7">
        <v>7</v>
      </c>
      <c r="L7">
        <v>2016</v>
      </c>
    </row>
    <row r="8" spans="1:12" x14ac:dyDescent="0.35">
      <c r="A8" t="s">
        <v>67</v>
      </c>
      <c r="B8" t="s">
        <v>6</v>
      </c>
      <c r="C8" t="s">
        <v>5</v>
      </c>
      <c r="D8" t="s">
        <v>52</v>
      </c>
      <c r="E8" t="s">
        <v>57</v>
      </c>
      <c r="F8" s="17">
        <v>0.56000000000000005</v>
      </c>
      <c r="G8" s="16">
        <v>7.69</v>
      </c>
      <c r="H8" t="s">
        <v>60</v>
      </c>
      <c r="I8" s="14">
        <v>42575</v>
      </c>
      <c r="J8">
        <v>24</v>
      </c>
      <c r="K8">
        <v>7</v>
      </c>
      <c r="L8">
        <v>2016</v>
      </c>
    </row>
    <row r="9" spans="1:12" x14ac:dyDescent="0.35">
      <c r="A9" t="s">
        <v>35</v>
      </c>
      <c r="B9" t="s">
        <v>24</v>
      </c>
      <c r="C9" t="s">
        <v>36</v>
      </c>
      <c r="D9" t="s">
        <v>50</v>
      </c>
      <c r="E9" t="s">
        <v>49</v>
      </c>
      <c r="F9" s="17">
        <v>0.75</v>
      </c>
      <c r="G9" s="16">
        <v>74.349999999999994</v>
      </c>
      <c r="H9" t="s">
        <v>59</v>
      </c>
      <c r="I9" s="14">
        <v>42569</v>
      </c>
      <c r="J9">
        <v>18</v>
      </c>
      <c r="K9">
        <v>7</v>
      </c>
      <c r="L9">
        <v>2016</v>
      </c>
    </row>
    <row r="10" spans="1:12" x14ac:dyDescent="0.35">
      <c r="A10" t="s">
        <v>68</v>
      </c>
      <c r="B10" t="s">
        <v>2</v>
      </c>
      <c r="C10" t="s">
        <v>11</v>
      </c>
      <c r="D10" t="s">
        <v>50</v>
      </c>
      <c r="E10" t="s">
        <v>49</v>
      </c>
      <c r="F10" s="17">
        <v>0.21</v>
      </c>
      <c r="G10" s="16">
        <v>14.47</v>
      </c>
      <c r="H10" t="s">
        <v>61</v>
      </c>
      <c r="I10" s="14">
        <v>42566</v>
      </c>
      <c r="J10">
        <v>15</v>
      </c>
      <c r="K10">
        <v>7</v>
      </c>
      <c r="L10">
        <v>2016</v>
      </c>
    </row>
    <row r="11" spans="1:12" x14ac:dyDescent="0.35">
      <c r="A11" t="s">
        <v>67</v>
      </c>
      <c r="B11" t="s">
        <v>34</v>
      </c>
      <c r="C11" t="s">
        <v>33</v>
      </c>
      <c r="D11" t="s">
        <v>52</v>
      </c>
      <c r="E11" t="s">
        <v>51</v>
      </c>
      <c r="F11" s="17">
        <v>3.82</v>
      </c>
      <c r="G11" s="16">
        <v>25.12</v>
      </c>
      <c r="H11" t="s">
        <v>61</v>
      </c>
      <c r="I11" s="14">
        <v>42540</v>
      </c>
      <c r="J11">
        <v>19</v>
      </c>
      <c r="K11">
        <v>6</v>
      </c>
      <c r="L11">
        <v>2016</v>
      </c>
    </row>
    <row r="12" spans="1:12" x14ac:dyDescent="0.35">
      <c r="A12" t="s">
        <v>67</v>
      </c>
      <c r="B12" t="s">
        <v>42</v>
      </c>
      <c r="C12" t="s">
        <v>41</v>
      </c>
      <c r="D12" t="s">
        <v>50</v>
      </c>
      <c r="E12" t="s">
        <v>49</v>
      </c>
      <c r="F12" s="17">
        <v>2.41</v>
      </c>
      <c r="G12" s="16">
        <v>56.39</v>
      </c>
      <c r="H12" t="s">
        <v>61</v>
      </c>
      <c r="I12" s="14">
        <v>42527</v>
      </c>
      <c r="J12">
        <v>6</v>
      </c>
      <c r="K12">
        <v>6</v>
      </c>
      <c r="L12">
        <v>2016</v>
      </c>
    </row>
    <row r="13" spans="1:12" x14ac:dyDescent="0.35">
      <c r="A13" t="s">
        <v>68</v>
      </c>
      <c r="B13" t="s">
        <v>2</v>
      </c>
      <c r="C13" t="s">
        <v>11</v>
      </c>
      <c r="D13" t="s">
        <v>52</v>
      </c>
      <c r="E13" t="s">
        <v>51</v>
      </c>
      <c r="F13" s="17">
        <v>0.09</v>
      </c>
      <c r="G13" s="16">
        <v>24.22</v>
      </c>
      <c r="H13" t="s">
        <v>61</v>
      </c>
      <c r="I13" s="14">
        <v>42520</v>
      </c>
      <c r="J13">
        <v>30</v>
      </c>
      <c r="K13">
        <v>5</v>
      </c>
      <c r="L13">
        <v>2016</v>
      </c>
    </row>
    <row r="14" spans="1:12" x14ac:dyDescent="0.35">
      <c r="A14" t="s">
        <v>68</v>
      </c>
      <c r="B14" t="s">
        <v>2</v>
      </c>
      <c r="C14" t="s">
        <v>11</v>
      </c>
      <c r="D14" t="s">
        <v>50</v>
      </c>
      <c r="E14" t="s">
        <v>49</v>
      </c>
      <c r="F14" s="17">
        <v>1.17</v>
      </c>
      <c r="G14" s="16">
        <v>34.43</v>
      </c>
      <c r="H14" t="s">
        <v>61</v>
      </c>
      <c r="I14" s="14">
        <v>42517</v>
      </c>
      <c r="J14">
        <v>27</v>
      </c>
      <c r="K14">
        <v>5</v>
      </c>
      <c r="L14">
        <v>2016</v>
      </c>
    </row>
    <row r="15" spans="1:12" x14ac:dyDescent="0.35">
      <c r="A15" t="s">
        <v>35</v>
      </c>
      <c r="B15" t="s">
        <v>38</v>
      </c>
      <c r="C15" t="s">
        <v>37</v>
      </c>
      <c r="D15" t="s">
        <v>50</v>
      </c>
      <c r="E15" t="s">
        <v>49</v>
      </c>
      <c r="F15" s="17">
        <v>0.94</v>
      </c>
      <c r="G15" s="16">
        <v>11.98</v>
      </c>
      <c r="H15" t="s">
        <v>62</v>
      </c>
      <c r="I15" s="14">
        <v>42512</v>
      </c>
      <c r="J15">
        <v>22</v>
      </c>
      <c r="K15">
        <v>5</v>
      </c>
      <c r="L15">
        <v>2016</v>
      </c>
    </row>
    <row r="16" spans="1:12" x14ac:dyDescent="0.35">
      <c r="A16" t="s">
        <v>67</v>
      </c>
      <c r="B16" t="s">
        <v>34</v>
      </c>
      <c r="C16" t="s">
        <v>33</v>
      </c>
      <c r="D16" t="s">
        <v>50</v>
      </c>
      <c r="E16" t="s">
        <v>55</v>
      </c>
      <c r="F16" s="17">
        <v>1.49</v>
      </c>
      <c r="G16" s="16">
        <v>23.92</v>
      </c>
      <c r="H16" t="s">
        <v>60</v>
      </c>
      <c r="I16" s="14">
        <v>42509</v>
      </c>
      <c r="J16">
        <v>19</v>
      </c>
      <c r="K16">
        <v>5</v>
      </c>
      <c r="L16">
        <v>2016</v>
      </c>
    </row>
    <row r="17" spans="1:12" x14ac:dyDescent="0.35">
      <c r="A17" t="s">
        <v>68</v>
      </c>
      <c r="B17" t="s">
        <v>40</v>
      </c>
      <c r="C17" t="s">
        <v>39</v>
      </c>
      <c r="D17" t="s">
        <v>52</v>
      </c>
      <c r="E17" t="s">
        <v>51</v>
      </c>
      <c r="F17" s="17">
        <v>1.89</v>
      </c>
      <c r="G17" s="16">
        <v>11.66</v>
      </c>
      <c r="H17" t="s">
        <v>62</v>
      </c>
      <c r="I17" s="14">
        <v>42495</v>
      </c>
      <c r="J17">
        <v>5</v>
      </c>
      <c r="K17">
        <v>5</v>
      </c>
      <c r="L17">
        <v>2016</v>
      </c>
    </row>
    <row r="18" spans="1:12" x14ac:dyDescent="0.35">
      <c r="A18" t="s">
        <v>67</v>
      </c>
      <c r="B18" t="s">
        <v>6</v>
      </c>
      <c r="C18" t="s">
        <v>5</v>
      </c>
      <c r="D18" t="s">
        <v>52</v>
      </c>
      <c r="E18" t="s">
        <v>51</v>
      </c>
      <c r="F18" s="17">
        <v>0.88</v>
      </c>
      <c r="G18" s="16">
        <v>4.78</v>
      </c>
      <c r="H18" t="s">
        <v>62</v>
      </c>
      <c r="I18" s="14">
        <v>42479</v>
      </c>
      <c r="J18">
        <v>19</v>
      </c>
      <c r="K18">
        <v>4</v>
      </c>
      <c r="L18">
        <v>2016</v>
      </c>
    </row>
    <row r="19" spans="1:12" x14ac:dyDescent="0.35">
      <c r="A19" t="s">
        <v>35</v>
      </c>
      <c r="B19" t="s">
        <v>24</v>
      </c>
      <c r="C19" t="s">
        <v>36</v>
      </c>
      <c r="D19" t="s">
        <v>52</v>
      </c>
      <c r="E19" t="s">
        <v>54</v>
      </c>
      <c r="F19" s="17">
        <v>0.89</v>
      </c>
      <c r="G19" s="16">
        <v>75.599999999999994</v>
      </c>
      <c r="H19" t="s">
        <v>62</v>
      </c>
      <c r="I19" s="14">
        <v>42474</v>
      </c>
      <c r="J19">
        <v>14</v>
      </c>
      <c r="K19">
        <v>4</v>
      </c>
      <c r="L19">
        <v>2016</v>
      </c>
    </row>
    <row r="20" spans="1:12" x14ac:dyDescent="0.35">
      <c r="A20" t="s">
        <v>35</v>
      </c>
      <c r="B20" t="s">
        <v>24</v>
      </c>
      <c r="C20" t="s">
        <v>36</v>
      </c>
      <c r="D20" t="s">
        <v>52</v>
      </c>
      <c r="E20" t="s">
        <v>54</v>
      </c>
      <c r="F20" s="17">
        <v>7.0000000000000007E-2</v>
      </c>
      <c r="G20" s="16">
        <v>87.7</v>
      </c>
      <c r="H20" t="s">
        <v>61</v>
      </c>
      <c r="I20" s="14">
        <v>42370</v>
      </c>
      <c r="J20">
        <v>1</v>
      </c>
      <c r="K20">
        <v>1</v>
      </c>
      <c r="L20">
        <v>2016</v>
      </c>
    </row>
    <row r="21" spans="1:12" x14ac:dyDescent="0.35">
      <c r="A21" t="s">
        <v>35</v>
      </c>
      <c r="B21" t="s">
        <v>24</v>
      </c>
      <c r="C21" t="s">
        <v>36</v>
      </c>
      <c r="D21" t="s">
        <v>52</v>
      </c>
      <c r="E21" t="s">
        <v>51</v>
      </c>
      <c r="F21" s="17">
        <v>0.28000000000000003</v>
      </c>
      <c r="G21" s="16">
        <v>13.75</v>
      </c>
      <c r="H21" t="s">
        <v>62</v>
      </c>
      <c r="I21" s="14">
        <v>42356</v>
      </c>
      <c r="J21">
        <v>18</v>
      </c>
      <c r="K21">
        <v>12</v>
      </c>
      <c r="L21">
        <v>2015</v>
      </c>
    </row>
    <row r="22" spans="1:12" x14ac:dyDescent="0.35">
      <c r="A22" t="s">
        <v>68</v>
      </c>
      <c r="B22" t="s">
        <v>2</v>
      </c>
      <c r="C22" t="s">
        <v>11</v>
      </c>
      <c r="D22" t="s">
        <v>52</v>
      </c>
      <c r="E22" t="s">
        <v>57</v>
      </c>
      <c r="F22" s="17">
        <v>0.09</v>
      </c>
      <c r="G22" s="16">
        <v>29.36</v>
      </c>
      <c r="H22" t="s">
        <v>61</v>
      </c>
      <c r="I22" s="14">
        <v>42344</v>
      </c>
      <c r="J22">
        <v>6</v>
      </c>
      <c r="K22">
        <v>12</v>
      </c>
      <c r="L22">
        <v>2015</v>
      </c>
    </row>
    <row r="23" spans="1:12" x14ac:dyDescent="0.35">
      <c r="A23" t="s">
        <v>67</v>
      </c>
      <c r="B23" t="s">
        <v>42</v>
      </c>
      <c r="C23" t="s">
        <v>41</v>
      </c>
      <c r="D23" t="s">
        <v>50</v>
      </c>
      <c r="E23" t="s">
        <v>55</v>
      </c>
      <c r="F23" s="17">
        <v>0.71</v>
      </c>
      <c r="G23" s="16">
        <v>4.1900000000000004</v>
      </c>
      <c r="H23" t="s">
        <v>62</v>
      </c>
      <c r="I23" s="14">
        <v>42340</v>
      </c>
      <c r="J23">
        <v>2</v>
      </c>
      <c r="K23">
        <v>12</v>
      </c>
      <c r="L23">
        <v>2015</v>
      </c>
    </row>
    <row r="24" spans="1:12" x14ac:dyDescent="0.35">
      <c r="A24" t="s">
        <v>35</v>
      </c>
      <c r="B24" t="s">
        <v>24</v>
      </c>
      <c r="C24" t="s">
        <v>36</v>
      </c>
      <c r="D24" t="s">
        <v>52</v>
      </c>
      <c r="E24" t="s">
        <v>57</v>
      </c>
      <c r="F24" s="17">
        <v>1.52</v>
      </c>
      <c r="G24" s="16">
        <v>10.49</v>
      </c>
      <c r="H24" t="s">
        <v>60</v>
      </c>
      <c r="I24" s="14">
        <v>42329</v>
      </c>
      <c r="J24">
        <v>21</v>
      </c>
      <c r="K24">
        <v>11</v>
      </c>
      <c r="L24">
        <v>2015</v>
      </c>
    </row>
    <row r="25" spans="1:12" x14ac:dyDescent="0.35">
      <c r="A25" t="s">
        <v>67</v>
      </c>
      <c r="B25" t="s">
        <v>42</v>
      </c>
      <c r="C25" t="s">
        <v>41</v>
      </c>
      <c r="D25" t="s">
        <v>52</v>
      </c>
      <c r="E25" t="s">
        <v>57</v>
      </c>
      <c r="F25" s="17">
        <v>1.06</v>
      </c>
      <c r="G25" s="16">
        <v>58.02</v>
      </c>
      <c r="H25" t="s">
        <v>62</v>
      </c>
      <c r="I25" s="14">
        <v>42325</v>
      </c>
      <c r="J25">
        <v>17</v>
      </c>
      <c r="K25">
        <v>11</v>
      </c>
      <c r="L25">
        <v>2015</v>
      </c>
    </row>
    <row r="26" spans="1:12" x14ac:dyDescent="0.35">
      <c r="A26" t="s">
        <v>68</v>
      </c>
      <c r="B26" t="s">
        <v>2</v>
      </c>
      <c r="C26" t="s">
        <v>11</v>
      </c>
      <c r="D26" t="s">
        <v>52</v>
      </c>
      <c r="E26" t="s">
        <v>57</v>
      </c>
      <c r="F26" s="17">
        <v>1.76</v>
      </c>
      <c r="G26" s="16">
        <v>59.42</v>
      </c>
      <c r="H26" t="s">
        <v>60</v>
      </c>
      <c r="I26" s="14">
        <v>42302</v>
      </c>
      <c r="J26">
        <v>25</v>
      </c>
      <c r="K26">
        <v>10</v>
      </c>
      <c r="L26">
        <v>2015</v>
      </c>
    </row>
    <row r="27" spans="1:12" x14ac:dyDescent="0.35">
      <c r="A27" t="s">
        <v>35</v>
      </c>
      <c r="B27" t="s">
        <v>24</v>
      </c>
      <c r="C27" t="s">
        <v>36</v>
      </c>
      <c r="D27" t="s">
        <v>52</v>
      </c>
      <c r="E27" t="s">
        <v>51</v>
      </c>
      <c r="F27" s="17">
        <v>0.17</v>
      </c>
      <c r="G27" s="16">
        <v>17.34</v>
      </c>
      <c r="H27" t="s">
        <v>60</v>
      </c>
      <c r="I27" s="14">
        <v>42299</v>
      </c>
      <c r="J27">
        <v>22</v>
      </c>
      <c r="K27">
        <v>10</v>
      </c>
      <c r="L27">
        <v>2015</v>
      </c>
    </row>
    <row r="28" spans="1:12" x14ac:dyDescent="0.35">
      <c r="A28" t="s">
        <v>35</v>
      </c>
      <c r="B28" t="s">
        <v>38</v>
      </c>
      <c r="C28" t="s">
        <v>37</v>
      </c>
      <c r="D28" t="s">
        <v>52</v>
      </c>
      <c r="E28" t="s">
        <v>51</v>
      </c>
      <c r="F28" s="17">
        <v>0.25</v>
      </c>
      <c r="G28" s="16">
        <v>13.46</v>
      </c>
      <c r="H28" t="s">
        <v>59</v>
      </c>
      <c r="I28" s="14">
        <v>42284</v>
      </c>
      <c r="J28">
        <v>7</v>
      </c>
      <c r="K28">
        <v>10</v>
      </c>
      <c r="L28">
        <v>2015</v>
      </c>
    </row>
    <row r="29" spans="1:12" x14ac:dyDescent="0.35">
      <c r="A29" t="s">
        <v>67</v>
      </c>
      <c r="B29" t="s">
        <v>42</v>
      </c>
      <c r="C29" t="s">
        <v>41</v>
      </c>
      <c r="D29" t="s">
        <v>50</v>
      </c>
      <c r="E29" t="s">
        <v>49</v>
      </c>
      <c r="F29" s="17">
        <v>0.72</v>
      </c>
      <c r="G29" s="16">
        <v>44.41</v>
      </c>
      <c r="H29" t="s">
        <v>62</v>
      </c>
      <c r="I29" s="14">
        <v>42278</v>
      </c>
      <c r="J29">
        <v>1</v>
      </c>
      <c r="K29">
        <v>10</v>
      </c>
      <c r="L29">
        <v>2015</v>
      </c>
    </row>
    <row r="30" spans="1:12" x14ac:dyDescent="0.35">
      <c r="A30" t="s">
        <v>67</v>
      </c>
      <c r="B30" t="s">
        <v>6</v>
      </c>
      <c r="C30" t="s">
        <v>5</v>
      </c>
      <c r="D30" t="s">
        <v>52</v>
      </c>
      <c r="E30" t="s">
        <v>54</v>
      </c>
      <c r="F30" s="17">
        <v>0.49</v>
      </c>
      <c r="G30" s="16">
        <v>39.69</v>
      </c>
      <c r="H30" t="s">
        <v>61</v>
      </c>
      <c r="I30" s="14">
        <v>42276</v>
      </c>
      <c r="J30">
        <v>29</v>
      </c>
      <c r="K30">
        <v>9</v>
      </c>
      <c r="L30">
        <v>2015</v>
      </c>
    </row>
    <row r="31" spans="1:12" x14ac:dyDescent="0.35">
      <c r="A31" t="s">
        <v>35</v>
      </c>
      <c r="B31" t="s">
        <v>24</v>
      </c>
      <c r="C31" t="s">
        <v>36</v>
      </c>
      <c r="D31" t="s">
        <v>52</v>
      </c>
      <c r="E31" t="s">
        <v>51</v>
      </c>
      <c r="F31" s="17">
        <v>0.97</v>
      </c>
      <c r="G31" s="16">
        <v>0.3</v>
      </c>
      <c r="H31" t="s">
        <v>62</v>
      </c>
      <c r="I31" s="14">
        <v>42270</v>
      </c>
      <c r="J31">
        <v>23</v>
      </c>
      <c r="K31">
        <v>9</v>
      </c>
      <c r="L31">
        <v>2015</v>
      </c>
    </row>
    <row r="32" spans="1:12" x14ac:dyDescent="0.35">
      <c r="A32" t="s">
        <v>68</v>
      </c>
      <c r="B32" t="s">
        <v>40</v>
      </c>
      <c r="C32" t="s">
        <v>39</v>
      </c>
      <c r="D32" t="s">
        <v>52</v>
      </c>
      <c r="E32" t="s">
        <v>54</v>
      </c>
      <c r="F32" s="17">
        <v>0.59</v>
      </c>
      <c r="G32" s="16">
        <v>50.46</v>
      </c>
      <c r="H32" t="s">
        <v>60</v>
      </c>
      <c r="I32" s="14">
        <v>42270</v>
      </c>
      <c r="J32">
        <v>23</v>
      </c>
      <c r="K32">
        <v>9</v>
      </c>
      <c r="L32">
        <v>2015</v>
      </c>
    </row>
    <row r="33" spans="1:12" x14ac:dyDescent="0.35">
      <c r="A33" t="s">
        <v>68</v>
      </c>
      <c r="B33" t="s">
        <v>40</v>
      </c>
      <c r="C33" t="s">
        <v>39</v>
      </c>
      <c r="D33" t="s">
        <v>52</v>
      </c>
      <c r="E33" t="s">
        <v>51</v>
      </c>
      <c r="F33" s="17">
        <v>1.6</v>
      </c>
      <c r="G33" s="16">
        <v>21.53</v>
      </c>
      <c r="H33" t="s">
        <v>59</v>
      </c>
      <c r="I33" s="14">
        <v>42263</v>
      </c>
      <c r="J33">
        <v>16</v>
      </c>
      <c r="K33">
        <v>9</v>
      </c>
      <c r="L33">
        <v>2015</v>
      </c>
    </row>
    <row r="34" spans="1:12" x14ac:dyDescent="0.35">
      <c r="A34" t="s">
        <v>67</v>
      </c>
      <c r="B34" t="s">
        <v>34</v>
      </c>
      <c r="C34" t="s">
        <v>33</v>
      </c>
      <c r="D34" t="s">
        <v>50</v>
      </c>
      <c r="E34" t="s">
        <v>49</v>
      </c>
      <c r="F34" s="17">
        <v>0.11</v>
      </c>
      <c r="G34" s="16">
        <v>77.349999999999994</v>
      </c>
      <c r="H34" t="s">
        <v>59</v>
      </c>
      <c r="I34" s="14">
        <v>42248</v>
      </c>
      <c r="J34">
        <v>1</v>
      </c>
      <c r="K34">
        <v>9</v>
      </c>
      <c r="L34">
        <v>2015</v>
      </c>
    </row>
    <row r="35" spans="1:12" x14ac:dyDescent="0.35">
      <c r="A35" t="s">
        <v>67</v>
      </c>
      <c r="B35" t="s">
        <v>42</v>
      </c>
      <c r="C35" t="s">
        <v>41</v>
      </c>
      <c r="D35" t="s">
        <v>52</v>
      </c>
      <c r="E35" t="s">
        <v>51</v>
      </c>
      <c r="F35" s="17">
        <v>0.44</v>
      </c>
      <c r="G35" s="16">
        <v>25.42</v>
      </c>
      <c r="H35" t="s">
        <v>61</v>
      </c>
      <c r="I35" s="14">
        <v>42240</v>
      </c>
      <c r="J35">
        <v>24</v>
      </c>
      <c r="K35">
        <v>8</v>
      </c>
      <c r="L35">
        <v>2015</v>
      </c>
    </row>
    <row r="36" spans="1:12" x14ac:dyDescent="0.35">
      <c r="A36" t="s">
        <v>35</v>
      </c>
      <c r="B36" t="s">
        <v>24</v>
      </c>
      <c r="C36" t="s">
        <v>36</v>
      </c>
      <c r="D36" t="s">
        <v>52</v>
      </c>
      <c r="E36" t="s">
        <v>57</v>
      </c>
      <c r="F36" s="17">
        <v>0.26</v>
      </c>
      <c r="G36" s="16">
        <v>37.049999999999997</v>
      </c>
      <c r="H36" t="s">
        <v>61</v>
      </c>
      <c r="I36" s="14">
        <v>42227</v>
      </c>
      <c r="J36">
        <v>11</v>
      </c>
      <c r="K36">
        <v>8</v>
      </c>
      <c r="L36">
        <v>2015</v>
      </c>
    </row>
    <row r="37" spans="1:12" x14ac:dyDescent="0.35">
      <c r="A37" t="s">
        <v>67</v>
      </c>
      <c r="B37" t="s">
        <v>6</v>
      </c>
      <c r="C37" t="s">
        <v>5</v>
      </c>
      <c r="D37" t="s">
        <v>52</v>
      </c>
      <c r="E37" t="s">
        <v>57</v>
      </c>
      <c r="F37" s="17">
        <v>2.1800000000000002</v>
      </c>
      <c r="G37" s="16">
        <v>64.31</v>
      </c>
      <c r="H37" t="s">
        <v>61</v>
      </c>
      <c r="I37" s="14">
        <v>42221</v>
      </c>
      <c r="J37">
        <v>5</v>
      </c>
      <c r="K37">
        <v>8</v>
      </c>
      <c r="L37">
        <v>2015</v>
      </c>
    </row>
    <row r="38" spans="1:12" x14ac:dyDescent="0.35">
      <c r="A38" t="s">
        <v>44</v>
      </c>
      <c r="B38" t="s">
        <v>43</v>
      </c>
      <c r="C38" t="s">
        <v>45</v>
      </c>
      <c r="D38" t="s">
        <v>52</v>
      </c>
      <c r="E38" t="s">
        <v>54</v>
      </c>
      <c r="F38" s="17">
        <v>0.31</v>
      </c>
      <c r="G38" s="16">
        <v>26.46</v>
      </c>
      <c r="H38" t="s">
        <v>59</v>
      </c>
      <c r="I38" s="14">
        <v>42215</v>
      </c>
      <c r="J38">
        <v>30</v>
      </c>
      <c r="K38">
        <v>7</v>
      </c>
      <c r="L38">
        <v>2015</v>
      </c>
    </row>
    <row r="39" spans="1:12" x14ac:dyDescent="0.35">
      <c r="A39" t="s">
        <v>67</v>
      </c>
      <c r="B39" t="s">
        <v>6</v>
      </c>
      <c r="C39" t="s">
        <v>5</v>
      </c>
      <c r="D39" t="s">
        <v>52</v>
      </c>
      <c r="E39" t="s">
        <v>57</v>
      </c>
      <c r="F39" s="17">
        <v>2.5</v>
      </c>
      <c r="G39" s="16">
        <v>69.2</v>
      </c>
      <c r="H39" t="s">
        <v>62</v>
      </c>
      <c r="I39" s="14">
        <v>42203</v>
      </c>
      <c r="J39">
        <v>18</v>
      </c>
      <c r="K39">
        <v>7</v>
      </c>
      <c r="L39">
        <v>2015</v>
      </c>
    </row>
    <row r="40" spans="1:12" x14ac:dyDescent="0.35">
      <c r="A40" t="s">
        <v>35</v>
      </c>
      <c r="B40" t="s">
        <v>24</v>
      </c>
      <c r="C40" t="s">
        <v>36</v>
      </c>
      <c r="D40" t="s">
        <v>52</v>
      </c>
      <c r="E40" t="s">
        <v>57</v>
      </c>
      <c r="F40" s="17">
        <v>0.2</v>
      </c>
      <c r="G40" s="16">
        <v>1.4</v>
      </c>
      <c r="H40" t="s">
        <v>60</v>
      </c>
      <c r="I40" s="14">
        <v>42198</v>
      </c>
      <c r="J40">
        <v>13</v>
      </c>
      <c r="K40">
        <v>7</v>
      </c>
      <c r="L40">
        <v>2015</v>
      </c>
    </row>
    <row r="41" spans="1:12" x14ac:dyDescent="0.35">
      <c r="A41" t="s">
        <v>68</v>
      </c>
      <c r="B41" t="s">
        <v>40</v>
      </c>
      <c r="C41" t="s">
        <v>39</v>
      </c>
      <c r="D41" t="s">
        <v>52</v>
      </c>
      <c r="E41" t="s">
        <v>57</v>
      </c>
      <c r="F41" s="17">
        <v>0.57999999999999996</v>
      </c>
      <c r="G41" s="16">
        <v>34.950000000000003</v>
      </c>
      <c r="H41" t="s">
        <v>60</v>
      </c>
      <c r="I41" s="14">
        <v>42183</v>
      </c>
      <c r="J41">
        <v>28</v>
      </c>
      <c r="K41">
        <v>6</v>
      </c>
      <c r="L41">
        <v>2015</v>
      </c>
    </row>
    <row r="42" spans="1:12" x14ac:dyDescent="0.35">
      <c r="A42" t="s">
        <v>67</v>
      </c>
      <c r="B42" t="s">
        <v>34</v>
      </c>
      <c r="C42" t="s">
        <v>33</v>
      </c>
      <c r="D42" t="s">
        <v>50</v>
      </c>
      <c r="E42" t="s">
        <v>55</v>
      </c>
      <c r="F42" s="17">
        <v>0.63</v>
      </c>
      <c r="G42" s="16">
        <v>64.290000000000006</v>
      </c>
      <c r="H42" t="s">
        <v>60</v>
      </c>
      <c r="I42" s="14">
        <v>42182</v>
      </c>
      <c r="J42">
        <v>27</v>
      </c>
      <c r="K42">
        <v>6</v>
      </c>
      <c r="L42">
        <v>2015</v>
      </c>
    </row>
    <row r="43" spans="1:12" x14ac:dyDescent="0.35">
      <c r="A43" t="s">
        <v>67</v>
      </c>
      <c r="B43" t="s">
        <v>42</v>
      </c>
      <c r="C43" t="s">
        <v>41</v>
      </c>
      <c r="D43" t="s">
        <v>52</v>
      </c>
      <c r="E43" t="s">
        <v>54</v>
      </c>
      <c r="F43" s="17">
        <v>0.75</v>
      </c>
      <c r="G43" s="16">
        <v>72.010000000000005</v>
      </c>
      <c r="H43" t="s">
        <v>59</v>
      </c>
      <c r="I43" s="14">
        <v>42182</v>
      </c>
      <c r="J43">
        <v>27</v>
      </c>
      <c r="K43">
        <v>6</v>
      </c>
      <c r="L43">
        <v>2015</v>
      </c>
    </row>
    <row r="44" spans="1:12" x14ac:dyDescent="0.35">
      <c r="A44" t="s">
        <v>44</v>
      </c>
      <c r="B44" t="s">
        <v>47</v>
      </c>
      <c r="C44" t="s">
        <v>46</v>
      </c>
      <c r="D44" t="s">
        <v>50</v>
      </c>
      <c r="E44" t="s">
        <v>55</v>
      </c>
      <c r="F44" s="17">
        <v>3.48</v>
      </c>
      <c r="G44" s="16">
        <v>58.6</v>
      </c>
      <c r="H44" t="s">
        <v>61</v>
      </c>
      <c r="I44" s="14">
        <v>42181</v>
      </c>
      <c r="J44">
        <v>26</v>
      </c>
      <c r="K44">
        <v>6</v>
      </c>
      <c r="L44">
        <v>2015</v>
      </c>
    </row>
    <row r="45" spans="1:12" x14ac:dyDescent="0.35">
      <c r="A45" t="s">
        <v>68</v>
      </c>
      <c r="B45" t="s">
        <v>40</v>
      </c>
      <c r="C45" t="s">
        <v>39</v>
      </c>
      <c r="D45" t="s">
        <v>52</v>
      </c>
      <c r="E45" t="s">
        <v>57</v>
      </c>
      <c r="F45" s="17">
        <v>0.11</v>
      </c>
      <c r="G45" s="16">
        <v>7.69</v>
      </c>
      <c r="H45" t="s">
        <v>59</v>
      </c>
      <c r="I45" s="14">
        <v>42169</v>
      </c>
      <c r="J45">
        <v>14</v>
      </c>
      <c r="K45">
        <v>6</v>
      </c>
      <c r="L45">
        <v>2015</v>
      </c>
    </row>
    <row r="46" spans="1:12" x14ac:dyDescent="0.35">
      <c r="A46" t="s">
        <v>67</v>
      </c>
      <c r="B46" t="s">
        <v>6</v>
      </c>
      <c r="C46" t="s">
        <v>5</v>
      </c>
      <c r="D46" t="s">
        <v>52</v>
      </c>
      <c r="E46" t="s">
        <v>51</v>
      </c>
      <c r="F46" s="17">
        <v>0.66</v>
      </c>
      <c r="G46" s="16">
        <v>1.5</v>
      </c>
      <c r="H46" t="s">
        <v>62</v>
      </c>
      <c r="I46" s="14">
        <v>42167</v>
      </c>
      <c r="J46">
        <v>12</v>
      </c>
      <c r="K46">
        <v>6</v>
      </c>
      <c r="L46">
        <v>2015</v>
      </c>
    </row>
    <row r="47" spans="1:12" x14ac:dyDescent="0.35">
      <c r="A47" t="s">
        <v>67</v>
      </c>
      <c r="B47" t="s">
        <v>6</v>
      </c>
      <c r="C47" t="s">
        <v>5</v>
      </c>
      <c r="D47" t="s">
        <v>52</v>
      </c>
      <c r="E47" t="s">
        <v>57</v>
      </c>
      <c r="F47" s="17">
        <v>0.68</v>
      </c>
      <c r="G47" s="16">
        <v>19.57</v>
      </c>
      <c r="H47" t="s">
        <v>60</v>
      </c>
      <c r="I47" s="14">
        <v>42166</v>
      </c>
      <c r="J47">
        <v>11</v>
      </c>
      <c r="K47">
        <v>6</v>
      </c>
      <c r="L47">
        <v>2015</v>
      </c>
    </row>
    <row r="48" spans="1:12" x14ac:dyDescent="0.35">
      <c r="A48" t="s">
        <v>68</v>
      </c>
      <c r="B48" t="s">
        <v>2</v>
      </c>
      <c r="C48" t="s">
        <v>11</v>
      </c>
      <c r="D48" t="s">
        <v>50</v>
      </c>
      <c r="E48" t="s">
        <v>49</v>
      </c>
      <c r="F48" s="17">
        <v>0.17</v>
      </c>
      <c r="G48" s="16">
        <v>88.32</v>
      </c>
      <c r="H48" t="s">
        <v>61</v>
      </c>
      <c r="I48" s="14">
        <v>42161</v>
      </c>
      <c r="J48">
        <v>6</v>
      </c>
      <c r="K48">
        <v>6</v>
      </c>
      <c r="L48">
        <v>2015</v>
      </c>
    </row>
    <row r="49" spans="1:12" x14ac:dyDescent="0.35">
      <c r="A49" t="s">
        <v>44</v>
      </c>
      <c r="B49" t="s">
        <v>47</v>
      </c>
      <c r="C49" t="s">
        <v>46</v>
      </c>
      <c r="D49" t="s">
        <v>52</v>
      </c>
      <c r="E49" t="s">
        <v>54</v>
      </c>
      <c r="F49" s="17">
        <v>0.95</v>
      </c>
      <c r="G49" s="16">
        <v>2.46</v>
      </c>
      <c r="H49" t="s">
        <v>59</v>
      </c>
      <c r="I49" s="14">
        <v>42160</v>
      </c>
      <c r="J49">
        <v>5</v>
      </c>
      <c r="K49">
        <v>6</v>
      </c>
      <c r="L49">
        <v>2015</v>
      </c>
    </row>
    <row r="50" spans="1:12" x14ac:dyDescent="0.35">
      <c r="A50" t="s">
        <v>44</v>
      </c>
      <c r="B50" t="s">
        <v>47</v>
      </c>
      <c r="C50" t="s">
        <v>46</v>
      </c>
      <c r="D50" t="s">
        <v>50</v>
      </c>
      <c r="E50" t="s">
        <v>49</v>
      </c>
      <c r="F50" s="17">
        <v>3.9</v>
      </c>
      <c r="G50" s="16">
        <v>53.39</v>
      </c>
      <c r="H50" t="s">
        <v>61</v>
      </c>
      <c r="I50" s="14">
        <v>42159</v>
      </c>
      <c r="J50">
        <v>4</v>
      </c>
      <c r="K50">
        <v>6</v>
      </c>
      <c r="L50">
        <v>2015</v>
      </c>
    </row>
    <row r="51" spans="1:12" x14ac:dyDescent="0.35">
      <c r="A51" t="s">
        <v>67</v>
      </c>
      <c r="B51" t="s">
        <v>42</v>
      </c>
      <c r="C51" t="s">
        <v>41</v>
      </c>
      <c r="D51" t="s">
        <v>52</v>
      </c>
      <c r="E51" t="s">
        <v>57</v>
      </c>
      <c r="F51" s="17">
        <v>0.9</v>
      </c>
      <c r="G51" s="16">
        <v>41.24</v>
      </c>
      <c r="H51" t="s">
        <v>61</v>
      </c>
      <c r="I51" s="14">
        <v>42143</v>
      </c>
      <c r="J51">
        <v>19</v>
      </c>
      <c r="K51">
        <v>5</v>
      </c>
      <c r="L51">
        <v>2015</v>
      </c>
    </row>
    <row r="52" spans="1:12" x14ac:dyDescent="0.35">
      <c r="A52" t="s">
        <v>67</v>
      </c>
      <c r="B52" t="s">
        <v>42</v>
      </c>
      <c r="C52" t="s">
        <v>41</v>
      </c>
      <c r="D52" t="s">
        <v>52</v>
      </c>
      <c r="E52" t="s">
        <v>54</v>
      </c>
      <c r="F52" s="17">
        <v>2.4300000000000002</v>
      </c>
      <c r="G52" s="16">
        <v>33.64</v>
      </c>
      <c r="H52" t="s">
        <v>62</v>
      </c>
      <c r="I52" s="14">
        <v>42129</v>
      </c>
      <c r="J52">
        <v>5</v>
      </c>
      <c r="K52">
        <v>5</v>
      </c>
      <c r="L52">
        <v>2015</v>
      </c>
    </row>
    <row r="53" spans="1:12" x14ac:dyDescent="0.35">
      <c r="A53" t="s">
        <v>35</v>
      </c>
      <c r="B53" t="s">
        <v>38</v>
      </c>
      <c r="C53" t="s">
        <v>37</v>
      </c>
      <c r="D53" t="s">
        <v>50</v>
      </c>
      <c r="E53" t="s">
        <v>49</v>
      </c>
      <c r="F53" s="17">
        <v>1.62</v>
      </c>
      <c r="G53" s="16">
        <v>43.41</v>
      </c>
      <c r="H53" t="s">
        <v>61</v>
      </c>
      <c r="I53" s="14">
        <v>42125</v>
      </c>
      <c r="J53">
        <v>1</v>
      </c>
      <c r="K53">
        <v>5</v>
      </c>
      <c r="L53">
        <v>2015</v>
      </c>
    </row>
    <row r="54" spans="1:12" x14ac:dyDescent="0.35">
      <c r="A54" t="s">
        <v>35</v>
      </c>
      <c r="B54" t="s">
        <v>24</v>
      </c>
      <c r="C54" t="s">
        <v>36</v>
      </c>
      <c r="D54" t="s">
        <v>52</v>
      </c>
      <c r="E54" t="s">
        <v>51</v>
      </c>
      <c r="F54" s="17">
        <v>0.35</v>
      </c>
      <c r="G54" s="16">
        <v>19.14</v>
      </c>
      <c r="H54" t="s">
        <v>59</v>
      </c>
      <c r="I54" s="14">
        <v>42119</v>
      </c>
      <c r="J54">
        <v>25</v>
      </c>
      <c r="K54">
        <v>4</v>
      </c>
      <c r="L54">
        <v>2015</v>
      </c>
    </row>
    <row r="55" spans="1:12" x14ac:dyDescent="0.35">
      <c r="A55" t="s">
        <v>35</v>
      </c>
      <c r="B55" t="s">
        <v>38</v>
      </c>
      <c r="C55" t="s">
        <v>37</v>
      </c>
      <c r="D55" t="s">
        <v>50</v>
      </c>
      <c r="E55" t="s">
        <v>49</v>
      </c>
      <c r="F55" s="17">
        <v>1.39</v>
      </c>
      <c r="G55" s="16">
        <v>91.32</v>
      </c>
      <c r="H55" t="s">
        <v>59</v>
      </c>
      <c r="I55" s="14">
        <v>42115</v>
      </c>
      <c r="J55">
        <v>21</v>
      </c>
      <c r="K55">
        <v>4</v>
      </c>
      <c r="L55">
        <v>2015</v>
      </c>
    </row>
    <row r="56" spans="1:12" x14ac:dyDescent="0.35">
      <c r="A56" t="s">
        <v>35</v>
      </c>
      <c r="B56" t="s">
        <v>38</v>
      </c>
      <c r="C56" t="s">
        <v>37</v>
      </c>
      <c r="D56" t="s">
        <v>52</v>
      </c>
      <c r="E56" t="s">
        <v>57</v>
      </c>
      <c r="F56" s="17">
        <v>3.49</v>
      </c>
      <c r="G56" s="16">
        <v>32.15</v>
      </c>
      <c r="H56" t="s">
        <v>59</v>
      </c>
      <c r="I56" s="14">
        <v>42114</v>
      </c>
      <c r="J56">
        <v>20</v>
      </c>
      <c r="K56">
        <v>4</v>
      </c>
      <c r="L56">
        <v>2015</v>
      </c>
    </row>
    <row r="57" spans="1:12" x14ac:dyDescent="0.35">
      <c r="A57" t="s">
        <v>67</v>
      </c>
      <c r="B57" t="s">
        <v>42</v>
      </c>
      <c r="C57" t="s">
        <v>41</v>
      </c>
      <c r="D57" t="s">
        <v>52</v>
      </c>
      <c r="E57" t="s">
        <v>54</v>
      </c>
      <c r="F57" s="17">
        <v>0.03</v>
      </c>
      <c r="G57" s="16">
        <v>26.46</v>
      </c>
      <c r="H57" t="s">
        <v>59</v>
      </c>
      <c r="I57" s="14">
        <v>42114</v>
      </c>
      <c r="J57">
        <v>20</v>
      </c>
      <c r="K57">
        <v>4</v>
      </c>
      <c r="L57">
        <v>2015</v>
      </c>
    </row>
    <row r="58" spans="1:12" x14ac:dyDescent="0.35">
      <c r="A58" t="s">
        <v>35</v>
      </c>
      <c r="B58" t="s">
        <v>38</v>
      </c>
      <c r="C58" t="s">
        <v>37</v>
      </c>
      <c r="D58" t="s">
        <v>52</v>
      </c>
      <c r="E58" t="s">
        <v>51</v>
      </c>
      <c r="F58" s="17">
        <v>0.43</v>
      </c>
      <c r="G58" s="16">
        <v>21.23</v>
      </c>
      <c r="H58" t="s">
        <v>60</v>
      </c>
      <c r="I58" s="14">
        <v>42104</v>
      </c>
      <c r="J58">
        <v>10</v>
      </c>
      <c r="K58">
        <v>4</v>
      </c>
      <c r="L58">
        <v>2015</v>
      </c>
    </row>
    <row r="59" spans="1:12" x14ac:dyDescent="0.35">
      <c r="A59" t="s">
        <v>35</v>
      </c>
      <c r="B59" t="s">
        <v>24</v>
      </c>
      <c r="C59" t="s">
        <v>36</v>
      </c>
      <c r="D59" t="s">
        <v>52</v>
      </c>
      <c r="E59" t="s">
        <v>54</v>
      </c>
      <c r="F59" s="17">
        <v>0.23</v>
      </c>
      <c r="G59" s="16">
        <v>80.89</v>
      </c>
      <c r="H59" t="s">
        <v>61</v>
      </c>
      <c r="I59" s="14">
        <v>42098</v>
      </c>
      <c r="J59">
        <v>4</v>
      </c>
      <c r="K59">
        <v>4</v>
      </c>
      <c r="L59">
        <v>2015</v>
      </c>
    </row>
    <row r="60" spans="1:12" x14ac:dyDescent="0.35">
      <c r="A60" t="s">
        <v>67</v>
      </c>
      <c r="B60" t="s">
        <v>42</v>
      </c>
      <c r="C60" t="s">
        <v>41</v>
      </c>
      <c r="D60" t="s">
        <v>52</v>
      </c>
      <c r="E60" t="s">
        <v>51</v>
      </c>
      <c r="F60" s="17">
        <v>0.75</v>
      </c>
      <c r="G60" s="16">
        <v>2.39</v>
      </c>
      <c r="H60" t="s">
        <v>59</v>
      </c>
      <c r="I60" s="14">
        <v>42076</v>
      </c>
      <c r="J60">
        <v>13</v>
      </c>
      <c r="K60">
        <v>3</v>
      </c>
      <c r="L60">
        <v>2015</v>
      </c>
    </row>
    <row r="61" spans="1:12" x14ac:dyDescent="0.35">
      <c r="A61" t="s">
        <v>44</v>
      </c>
      <c r="B61" t="s">
        <v>47</v>
      </c>
      <c r="C61" t="s">
        <v>46</v>
      </c>
      <c r="D61" t="s">
        <v>52</v>
      </c>
      <c r="E61" t="s">
        <v>57</v>
      </c>
      <c r="F61" s="17">
        <v>0.57999999999999996</v>
      </c>
      <c r="G61" s="16">
        <v>49.63</v>
      </c>
      <c r="H61" t="s">
        <v>60</v>
      </c>
      <c r="I61" s="14">
        <v>42071</v>
      </c>
      <c r="J61">
        <v>8</v>
      </c>
      <c r="K61">
        <v>3</v>
      </c>
      <c r="L61">
        <v>2015</v>
      </c>
    </row>
    <row r="62" spans="1:12" x14ac:dyDescent="0.35">
      <c r="A62" t="s">
        <v>67</v>
      </c>
      <c r="B62" t="s">
        <v>34</v>
      </c>
      <c r="C62" t="s">
        <v>33</v>
      </c>
      <c r="D62" t="s">
        <v>50</v>
      </c>
      <c r="E62" t="s">
        <v>55</v>
      </c>
      <c r="F62" s="17">
        <v>0.59</v>
      </c>
      <c r="G62" s="16">
        <v>24.52</v>
      </c>
      <c r="H62" t="s">
        <v>62</v>
      </c>
      <c r="I62" s="14">
        <v>42066</v>
      </c>
      <c r="J62">
        <v>3</v>
      </c>
      <c r="K62">
        <v>3</v>
      </c>
      <c r="L62">
        <v>2015</v>
      </c>
    </row>
    <row r="63" spans="1:12" x14ac:dyDescent="0.35">
      <c r="A63" t="s">
        <v>68</v>
      </c>
      <c r="B63" t="s">
        <v>40</v>
      </c>
      <c r="C63" t="s">
        <v>39</v>
      </c>
      <c r="D63" t="s">
        <v>52</v>
      </c>
      <c r="E63" t="s">
        <v>51</v>
      </c>
      <c r="F63" s="17">
        <v>2.31</v>
      </c>
      <c r="G63" s="16">
        <v>10.17</v>
      </c>
      <c r="H63" t="s">
        <v>61</v>
      </c>
      <c r="I63" s="14">
        <v>42056</v>
      </c>
      <c r="J63">
        <v>21</v>
      </c>
      <c r="K63">
        <v>2</v>
      </c>
      <c r="L63">
        <v>2015</v>
      </c>
    </row>
    <row r="64" spans="1:12" x14ac:dyDescent="0.35">
      <c r="A64" t="s">
        <v>67</v>
      </c>
      <c r="B64" t="s">
        <v>42</v>
      </c>
      <c r="C64" t="s">
        <v>41</v>
      </c>
      <c r="D64" t="s">
        <v>52</v>
      </c>
      <c r="E64" t="s">
        <v>57</v>
      </c>
      <c r="F64" s="17">
        <v>2.9</v>
      </c>
      <c r="G64" s="16">
        <v>1.4</v>
      </c>
      <c r="H64" t="s">
        <v>59</v>
      </c>
      <c r="I64" s="14">
        <v>42052</v>
      </c>
      <c r="J64">
        <v>17</v>
      </c>
      <c r="K64">
        <v>2</v>
      </c>
      <c r="L64">
        <v>2015</v>
      </c>
    </row>
    <row r="65" spans="1:12" x14ac:dyDescent="0.35">
      <c r="A65" t="s">
        <v>44</v>
      </c>
      <c r="B65" t="s">
        <v>47</v>
      </c>
      <c r="C65" t="s">
        <v>46</v>
      </c>
      <c r="D65" t="s">
        <v>52</v>
      </c>
      <c r="E65" t="s">
        <v>57</v>
      </c>
      <c r="F65" s="17">
        <v>0.8</v>
      </c>
      <c r="G65" s="16">
        <v>17.48</v>
      </c>
      <c r="H65" t="s">
        <v>59</v>
      </c>
      <c r="I65" s="14">
        <v>42047</v>
      </c>
      <c r="J65">
        <v>12</v>
      </c>
      <c r="K65">
        <v>2</v>
      </c>
      <c r="L65">
        <v>2015</v>
      </c>
    </row>
    <row r="66" spans="1:12" x14ac:dyDescent="0.35">
      <c r="A66" t="s">
        <v>44</v>
      </c>
      <c r="B66" t="s">
        <v>47</v>
      </c>
      <c r="C66" t="s">
        <v>46</v>
      </c>
      <c r="D66" t="s">
        <v>52</v>
      </c>
      <c r="E66" t="s">
        <v>57</v>
      </c>
      <c r="F66" s="17">
        <v>0.57999999999999996</v>
      </c>
      <c r="G66" s="16">
        <v>37.75</v>
      </c>
      <c r="H66" t="s">
        <v>62</v>
      </c>
      <c r="I66" s="14">
        <v>42040</v>
      </c>
      <c r="J66">
        <v>5</v>
      </c>
      <c r="K66">
        <v>2</v>
      </c>
      <c r="L66">
        <v>2015</v>
      </c>
    </row>
    <row r="67" spans="1:12" x14ac:dyDescent="0.35">
      <c r="A67" t="s">
        <v>44</v>
      </c>
      <c r="B67" t="s">
        <v>43</v>
      </c>
      <c r="C67" t="s">
        <v>45</v>
      </c>
      <c r="D67" t="s">
        <v>50</v>
      </c>
      <c r="E67" t="s">
        <v>49</v>
      </c>
      <c r="F67" s="17">
        <v>0.24</v>
      </c>
      <c r="G67" s="16">
        <v>72.36</v>
      </c>
      <c r="H67" t="s">
        <v>61</v>
      </c>
      <c r="I67" s="14">
        <v>42031</v>
      </c>
      <c r="J67">
        <v>27</v>
      </c>
      <c r="K67">
        <v>1</v>
      </c>
      <c r="L67">
        <v>2015</v>
      </c>
    </row>
    <row r="68" spans="1:12" x14ac:dyDescent="0.35">
      <c r="A68" t="s">
        <v>35</v>
      </c>
      <c r="B68" t="s">
        <v>24</v>
      </c>
      <c r="C68" t="s">
        <v>36</v>
      </c>
      <c r="D68" t="s">
        <v>52</v>
      </c>
      <c r="E68" t="s">
        <v>57</v>
      </c>
      <c r="F68" s="17">
        <v>0.73</v>
      </c>
      <c r="G68" s="16">
        <v>29.36</v>
      </c>
      <c r="H68" t="s">
        <v>61</v>
      </c>
      <c r="I68" s="14">
        <v>42028</v>
      </c>
      <c r="J68">
        <v>24</v>
      </c>
      <c r="K68">
        <v>1</v>
      </c>
      <c r="L68">
        <v>2015</v>
      </c>
    </row>
    <row r="69" spans="1:12" x14ac:dyDescent="0.35">
      <c r="A69" t="s">
        <v>67</v>
      </c>
      <c r="B69" t="s">
        <v>6</v>
      </c>
      <c r="C69" t="s">
        <v>5</v>
      </c>
      <c r="D69" t="s">
        <v>50</v>
      </c>
      <c r="E69" t="s">
        <v>55</v>
      </c>
      <c r="F69" s="17">
        <v>0.35</v>
      </c>
      <c r="G69" s="16">
        <v>58.6</v>
      </c>
      <c r="H69" t="s">
        <v>60</v>
      </c>
      <c r="I69" s="14">
        <v>42023</v>
      </c>
      <c r="J69">
        <v>19</v>
      </c>
      <c r="K69">
        <v>1</v>
      </c>
      <c r="L69">
        <v>2015</v>
      </c>
    </row>
    <row r="70" spans="1:12" x14ac:dyDescent="0.35">
      <c r="A70" t="s">
        <v>68</v>
      </c>
      <c r="B70" t="s">
        <v>2</v>
      </c>
      <c r="C70" t="s">
        <v>11</v>
      </c>
      <c r="D70" t="s">
        <v>50</v>
      </c>
      <c r="E70" t="s">
        <v>49</v>
      </c>
      <c r="F70" s="17">
        <v>2.0699999999999998</v>
      </c>
      <c r="G70" s="16">
        <v>15.47</v>
      </c>
      <c r="H70" t="s">
        <v>62</v>
      </c>
      <c r="I70" s="14">
        <v>42013</v>
      </c>
      <c r="J70">
        <v>9</v>
      </c>
      <c r="K70">
        <v>1</v>
      </c>
      <c r="L70">
        <v>2015</v>
      </c>
    </row>
    <row r="71" spans="1:12" x14ac:dyDescent="0.35">
      <c r="A71" t="s">
        <v>35</v>
      </c>
      <c r="B71" t="s">
        <v>38</v>
      </c>
      <c r="C71" t="s">
        <v>37</v>
      </c>
      <c r="D71" t="s">
        <v>52</v>
      </c>
      <c r="E71" t="s">
        <v>54</v>
      </c>
      <c r="F71" s="17">
        <v>4.4800000000000004</v>
      </c>
      <c r="G71" s="16">
        <v>86.37</v>
      </c>
      <c r="H71" t="s">
        <v>62</v>
      </c>
      <c r="I71" s="14">
        <v>42006</v>
      </c>
      <c r="J71">
        <v>2</v>
      </c>
      <c r="K71">
        <v>1</v>
      </c>
      <c r="L71">
        <v>2015</v>
      </c>
    </row>
    <row r="72" spans="1:12" x14ac:dyDescent="0.35">
      <c r="A72" t="s">
        <v>68</v>
      </c>
      <c r="B72" t="s">
        <v>40</v>
      </c>
      <c r="C72" t="s">
        <v>39</v>
      </c>
      <c r="D72" t="s">
        <v>50</v>
      </c>
      <c r="E72" t="s">
        <v>55</v>
      </c>
      <c r="F72" s="17">
        <v>0.59</v>
      </c>
      <c r="G72" s="16">
        <v>67.87</v>
      </c>
      <c r="H72" t="s">
        <v>60</v>
      </c>
      <c r="I72" s="14">
        <v>41988</v>
      </c>
      <c r="J72">
        <v>15</v>
      </c>
      <c r="K72">
        <v>12</v>
      </c>
      <c r="L72">
        <v>2014</v>
      </c>
    </row>
    <row r="73" spans="1:12" x14ac:dyDescent="0.35">
      <c r="A73" t="s">
        <v>44</v>
      </c>
      <c r="B73" t="s">
        <v>47</v>
      </c>
      <c r="C73" t="s">
        <v>46</v>
      </c>
      <c r="D73" t="s">
        <v>50</v>
      </c>
      <c r="E73" t="s">
        <v>49</v>
      </c>
      <c r="F73" s="17">
        <v>0.75</v>
      </c>
      <c r="G73" s="16">
        <v>52.4</v>
      </c>
      <c r="H73" t="s">
        <v>62</v>
      </c>
      <c r="I73" s="14">
        <v>41956</v>
      </c>
      <c r="J73">
        <v>13</v>
      </c>
      <c r="K73">
        <v>11</v>
      </c>
      <c r="L73">
        <v>2014</v>
      </c>
    </row>
    <row r="74" spans="1:12" x14ac:dyDescent="0.35">
      <c r="A74" t="s">
        <v>68</v>
      </c>
      <c r="B74" t="s">
        <v>40</v>
      </c>
      <c r="C74" t="s">
        <v>39</v>
      </c>
      <c r="D74" t="s">
        <v>52</v>
      </c>
      <c r="E74" t="s">
        <v>51</v>
      </c>
      <c r="F74" s="17">
        <v>0.95</v>
      </c>
      <c r="G74" s="16">
        <v>14.05</v>
      </c>
      <c r="H74" t="s">
        <v>61</v>
      </c>
      <c r="I74" s="14">
        <v>41956</v>
      </c>
      <c r="J74">
        <v>13</v>
      </c>
      <c r="K74">
        <v>11</v>
      </c>
      <c r="L74">
        <v>2014</v>
      </c>
    </row>
    <row r="75" spans="1:12" x14ac:dyDescent="0.35">
      <c r="A75" t="s">
        <v>35</v>
      </c>
      <c r="B75" t="s">
        <v>38</v>
      </c>
      <c r="C75" t="s">
        <v>37</v>
      </c>
      <c r="D75" t="s">
        <v>50</v>
      </c>
      <c r="E75" t="s">
        <v>55</v>
      </c>
      <c r="F75" s="17">
        <v>0.15</v>
      </c>
      <c r="G75" s="16">
        <v>33.49</v>
      </c>
      <c r="H75" t="s">
        <v>59</v>
      </c>
      <c r="I75" s="14">
        <v>41951</v>
      </c>
      <c r="J75">
        <v>8</v>
      </c>
      <c r="K75">
        <v>11</v>
      </c>
      <c r="L75">
        <v>2014</v>
      </c>
    </row>
    <row r="76" spans="1:12" x14ac:dyDescent="0.35">
      <c r="A76" t="s">
        <v>67</v>
      </c>
      <c r="B76" t="s">
        <v>34</v>
      </c>
      <c r="C76" t="s">
        <v>33</v>
      </c>
      <c r="D76" t="s">
        <v>52</v>
      </c>
      <c r="E76" t="s">
        <v>54</v>
      </c>
      <c r="F76" s="17">
        <v>0.67</v>
      </c>
      <c r="G76" s="16">
        <v>60.48</v>
      </c>
      <c r="H76" t="s">
        <v>61</v>
      </c>
      <c r="I76" s="14">
        <v>41932</v>
      </c>
      <c r="J76">
        <v>20</v>
      </c>
      <c r="K76">
        <v>10</v>
      </c>
      <c r="L76">
        <v>2014</v>
      </c>
    </row>
    <row r="77" spans="1:12" x14ac:dyDescent="0.35">
      <c r="A77" t="s">
        <v>68</v>
      </c>
      <c r="B77" t="s">
        <v>2</v>
      </c>
      <c r="C77" t="s">
        <v>11</v>
      </c>
      <c r="D77" t="s">
        <v>50</v>
      </c>
      <c r="E77" t="s">
        <v>55</v>
      </c>
      <c r="F77" s="17">
        <v>4.34</v>
      </c>
      <c r="G77" s="16">
        <v>3.89</v>
      </c>
      <c r="H77" t="s">
        <v>60</v>
      </c>
      <c r="I77" s="14">
        <v>41926</v>
      </c>
      <c r="J77">
        <v>14</v>
      </c>
      <c r="K77">
        <v>10</v>
      </c>
      <c r="L77">
        <v>2014</v>
      </c>
    </row>
    <row r="78" spans="1:12" x14ac:dyDescent="0.35">
      <c r="A78" t="s">
        <v>67</v>
      </c>
      <c r="B78" t="s">
        <v>34</v>
      </c>
      <c r="C78" t="s">
        <v>33</v>
      </c>
      <c r="D78" t="s">
        <v>52</v>
      </c>
      <c r="E78" t="s">
        <v>54</v>
      </c>
      <c r="F78" s="17">
        <v>3.78</v>
      </c>
      <c r="G78" s="16">
        <v>55</v>
      </c>
      <c r="H78" t="s">
        <v>62</v>
      </c>
      <c r="I78" s="14">
        <v>41926</v>
      </c>
      <c r="J78">
        <v>14</v>
      </c>
      <c r="K78">
        <v>10</v>
      </c>
      <c r="L78">
        <v>2014</v>
      </c>
    </row>
    <row r="79" spans="1:12" x14ac:dyDescent="0.35">
      <c r="A79" t="s">
        <v>67</v>
      </c>
      <c r="B79" t="s">
        <v>34</v>
      </c>
      <c r="C79" t="s">
        <v>33</v>
      </c>
      <c r="D79" t="s">
        <v>50</v>
      </c>
      <c r="E79" t="s">
        <v>49</v>
      </c>
      <c r="F79" s="17">
        <v>0.04</v>
      </c>
      <c r="G79" s="16">
        <v>95.81</v>
      </c>
      <c r="H79" t="s">
        <v>59</v>
      </c>
      <c r="I79" s="14">
        <v>41914</v>
      </c>
      <c r="J79">
        <v>2</v>
      </c>
      <c r="K79">
        <v>10</v>
      </c>
      <c r="L79">
        <v>2014</v>
      </c>
    </row>
    <row r="80" spans="1:12" x14ac:dyDescent="0.35">
      <c r="A80" t="s">
        <v>67</v>
      </c>
      <c r="B80" t="s">
        <v>6</v>
      </c>
      <c r="C80" t="s">
        <v>5</v>
      </c>
      <c r="D80" t="s">
        <v>50</v>
      </c>
      <c r="E80" t="s">
        <v>55</v>
      </c>
      <c r="F80" s="17">
        <v>1.81</v>
      </c>
      <c r="G80" s="16">
        <v>27.21</v>
      </c>
      <c r="H80" t="s">
        <v>60</v>
      </c>
      <c r="I80" s="14">
        <v>41898</v>
      </c>
      <c r="J80">
        <v>16</v>
      </c>
      <c r="K80">
        <v>9</v>
      </c>
      <c r="L80">
        <v>2014</v>
      </c>
    </row>
    <row r="81" spans="1:12" x14ac:dyDescent="0.35">
      <c r="A81" t="s">
        <v>44</v>
      </c>
      <c r="B81" t="s">
        <v>47</v>
      </c>
      <c r="C81" t="s">
        <v>46</v>
      </c>
      <c r="D81" t="s">
        <v>52</v>
      </c>
      <c r="E81" t="s">
        <v>51</v>
      </c>
      <c r="F81" s="17">
        <v>1.68</v>
      </c>
      <c r="G81" s="16">
        <v>7.48</v>
      </c>
      <c r="H81" t="s">
        <v>60</v>
      </c>
      <c r="I81" s="14">
        <v>41895</v>
      </c>
      <c r="J81">
        <v>13</v>
      </c>
      <c r="K81">
        <v>9</v>
      </c>
      <c r="L81">
        <v>2014</v>
      </c>
    </row>
    <row r="82" spans="1:12" x14ac:dyDescent="0.35">
      <c r="A82" t="s">
        <v>67</v>
      </c>
      <c r="B82" t="s">
        <v>42</v>
      </c>
      <c r="C82" t="s">
        <v>41</v>
      </c>
      <c r="D82" t="s">
        <v>52</v>
      </c>
      <c r="E82" t="s">
        <v>51</v>
      </c>
      <c r="F82" s="17">
        <v>0.56999999999999995</v>
      </c>
      <c r="G82" s="16">
        <v>22.43</v>
      </c>
      <c r="H82" t="s">
        <v>59</v>
      </c>
      <c r="I82" s="14">
        <v>41885</v>
      </c>
      <c r="J82">
        <v>3</v>
      </c>
      <c r="K82">
        <v>9</v>
      </c>
      <c r="L82">
        <v>2014</v>
      </c>
    </row>
    <row r="83" spans="1:12" x14ac:dyDescent="0.35">
      <c r="A83" t="s">
        <v>68</v>
      </c>
      <c r="B83" t="s">
        <v>40</v>
      </c>
      <c r="C83" t="s">
        <v>39</v>
      </c>
      <c r="D83" t="s">
        <v>50</v>
      </c>
      <c r="E83" t="s">
        <v>55</v>
      </c>
      <c r="F83" s="17">
        <v>0.92</v>
      </c>
      <c r="G83" s="16">
        <v>38.270000000000003</v>
      </c>
      <c r="H83" t="s">
        <v>62</v>
      </c>
      <c r="I83" s="14">
        <v>41883</v>
      </c>
      <c r="J83">
        <v>1</v>
      </c>
      <c r="K83">
        <v>9</v>
      </c>
      <c r="L83">
        <v>2014</v>
      </c>
    </row>
    <row r="84" spans="1:12" x14ac:dyDescent="0.35">
      <c r="A84" t="s">
        <v>35</v>
      </c>
      <c r="B84" t="s">
        <v>38</v>
      </c>
      <c r="C84" t="s">
        <v>37</v>
      </c>
      <c r="D84" t="s">
        <v>52</v>
      </c>
      <c r="E84" t="s">
        <v>54</v>
      </c>
      <c r="F84" s="17">
        <v>0.18</v>
      </c>
      <c r="G84" s="16">
        <v>88.83</v>
      </c>
      <c r="H84" t="s">
        <v>61</v>
      </c>
      <c r="I84" s="14">
        <v>41874</v>
      </c>
      <c r="J84">
        <v>23</v>
      </c>
      <c r="K84">
        <v>8</v>
      </c>
      <c r="L84">
        <v>2014</v>
      </c>
    </row>
    <row r="85" spans="1:12" x14ac:dyDescent="0.35">
      <c r="A85" t="s">
        <v>44</v>
      </c>
      <c r="B85" t="s">
        <v>47</v>
      </c>
      <c r="C85" t="s">
        <v>46</v>
      </c>
      <c r="D85" t="s">
        <v>52</v>
      </c>
      <c r="E85" t="s">
        <v>51</v>
      </c>
      <c r="F85" s="17">
        <v>0.95</v>
      </c>
      <c r="G85" s="16">
        <v>24.82</v>
      </c>
      <c r="H85" t="s">
        <v>59</v>
      </c>
      <c r="I85" s="14">
        <v>41867</v>
      </c>
      <c r="J85">
        <v>16</v>
      </c>
      <c r="K85">
        <v>8</v>
      </c>
      <c r="L85">
        <v>2014</v>
      </c>
    </row>
    <row r="86" spans="1:12" x14ac:dyDescent="0.35">
      <c r="A86" t="s">
        <v>68</v>
      </c>
      <c r="B86" t="s">
        <v>2</v>
      </c>
      <c r="C86" t="s">
        <v>11</v>
      </c>
      <c r="D86" t="s">
        <v>52</v>
      </c>
      <c r="E86" t="s">
        <v>51</v>
      </c>
      <c r="F86" s="17">
        <v>0.51</v>
      </c>
      <c r="G86" s="16">
        <v>2.39</v>
      </c>
      <c r="H86" t="s">
        <v>62</v>
      </c>
      <c r="I86" s="14">
        <v>41861</v>
      </c>
      <c r="J86">
        <v>10</v>
      </c>
      <c r="K86">
        <v>8</v>
      </c>
      <c r="L86">
        <v>2014</v>
      </c>
    </row>
    <row r="87" spans="1:12" x14ac:dyDescent="0.35">
      <c r="A87" t="s">
        <v>35</v>
      </c>
      <c r="B87" t="s">
        <v>38</v>
      </c>
      <c r="C87" t="s">
        <v>37</v>
      </c>
      <c r="D87" t="s">
        <v>50</v>
      </c>
      <c r="E87" t="s">
        <v>55</v>
      </c>
      <c r="F87" s="17">
        <v>3.97</v>
      </c>
      <c r="G87" s="16">
        <v>1.79</v>
      </c>
      <c r="H87" t="s">
        <v>60</v>
      </c>
      <c r="I87" s="14">
        <v>41851</v>
      </c>
      <c r="J87">
        <v>31</v>
      </c>
      <c r="K87">
        <v>7</v>
      </c>
      <c r="L87">
        <v>2014</v>
      </c>
    </row>
    <row r="88" spans="1:12" x14ac:dyDescent="0.35">
      <c r="A88" t="s">
        <v>67</v>
      </c>
      <c r="B88" t="s">
        <v>6</v>
      </c>
      <c r="C88" t="s">
        <v>5</v>
      </c>
      <c r="D88" t="s">
        <v>50</v>
      </c>
      <c r="E88" t="s">
        <v>55</v>
      </c>
      <c r="F88" s="17">
        <v>1.24</v>
      </c>
      <c r="G88" s="16">
        <v>37.08</v>
      </c>
      <c r="H88" t="s">
        <v>59</v>
      </c>
      <c r="I88" s="14">
        <v>41842</v>
      </c>
      <c r="J88">
        <v>22</v>
      </c>
      <c r="K88">
        <v>7</v>
      </c>
      <c r="L88">
        <v>2014</v>
      </c>
    </row>
    <row r="89" spans="1:12" x14ac:dyDescent="0.35">
      <c r="A89" t="s">
        <v>68</v>
      </c>
      <c r="B89" t="s">
        <v>2</v>
      </c>
      <c r="C89" t="s">
        <v>11</v>
      </c>
      <c r="D89" t="s">
        <v>52</v>
      </c>
      <c r="E89" t="s">
        <v>51</v>
      </c>
      <c r="F89" s="17">
        <v>1.32</v>
      </c>
      <c r="G89" s="16">
        <v>17.940000000000001</v>
      </c>
      <c r="H89" t="s">
        <v>60</v>
      </c>
      <c r="I89" s="14">
        <v>41825</v>
      </c>
      <c r="J89">
        <v>5</v>
      </c>
      <c r="K89">
        <v>7</v>
      </c>
      <c r="L89">
        <v>2014</v>
      </c>
    </row>
    <row r="90" spans="1:12" x14ac:dyDescent="0.35">
      <c r="A90" t="s">
        <v>35</v>
      </c>
      <c r="B90" t="s">
        <v>38</v>
      </c>
      <c r="C90" t="s">
        <v>37</v>
      </c>
      <c r="D90" t="s">
        <v>52</v>
      </c>
      <c r="E90" t="s">
        <v>54</v>
      </c>
      <c r="F90" s="17">
        <v>0.95</v>
      </c>
      <c r="G90" s="16">
        <v>94.31</v>
      </c>
      <c r="H90" t="s">
        <v>62</v>
      </c>
      <c r="I90" s="14">
        <v>41820</v>
      </c>
      <c r="J90">
        <v>30</v>
      </c>
      <c r="K90">
        <v>6</v>
      </c>
      <c r="L90">
        <v>2014</v>
      </c>
    </row>
    <row r="91" spans="1:12" x14ac:dyDescent="0.35">
      <c r="A91" t="s">
        <v>68</v>
      </c>
      <c r="B91" t="s">
        <v>40</v>
      </c>
      <c r="C91" t="s">
        <v>39</v>
      </c>
      <c r="D91" t="s">
        <v>52</v>
      </c>
      <c r="E91" t="s">
        <v>54</v>
      </c>
      <c r="F91" s="17">
        <v>0.9</v>
      </c>
      <c r="G91" s="16">
        <v>17.96</v>
      </c>
      <c r="H91" t="s">
        <v>59</v>
      </c>
      <c r="I91" s="14">
        <v>41813</v>
      </c>
      <c r="J91">
        <v>23</v>
      </c>
      <c r="K91">
        <v>6</v>
      </c>
      <c r="L91">
        <v>2014</v>
      </c>
    </row>
    <row r="92" spans="1:12" x14ac:dyDescent="0.35">
      <c r="A92" t="s">
        <v>68</v>
      </c>
      <c r="B92" t="s">
        <v>2</v>
      </c>
      <c r="C92" t="s">
        <v>11</v>
      </c>
      <c r="D92" t="s">
        <v>50</v>
      </c>
      <c r="E92" t="s">
        <v>49</v>
      </c>
      <c r="F92" s="17">
        <v>0.22</v>
      </c>
      <c r="G92" s="16">
        <v>6.49</v>
      </c>
      <c r="H92" t="s">
        <v>60</v>
      </c>
      <c r="I92" s="14">
        <v>41784</v>
      </c>
      <c r="J92">
        <v>25</v>
      </c>
      <c r="K92">
        <v>5</v>
      </c>
      <c r="L92">
        <v>2014</v>
      </c>
    </row>
    <row r="93" spans="1:12" x14ac:dyDescent="0.35">
      <c r="A93" t="s">
        <v>44</v>
      </c>
      <c r="B93" t="s">
        <v>47</v>
      </c>
      <c r="C93" t="s">
        <v>46</v>
      </c>
      <c r="D93" t="s">
        <v>50</v>
      </c>
      <c r="E93" t="s">
        <v>49</v>
      </c>
      <c r="F93" s="17">
        <v>4.9400000000000004</v>
      </c>
      <c r="G93" s="16">
        <v>2</v>
      </c>
      <c r="H93" t="s">
        <v>60</v>
      </c>
      <c r="I93" s="14">
        <v>41775</v>
      </c>
      <c r="J93">
        <v>16</v>
      </c>
      <c r="K93">
        <v>5</v>
      </c>
      <c r="L93">
        <v>2014</v>
      </c>
    </row>
    <row r="94" spans="1:12" x14ac:dyDescent="0.35">
      <c r="A94" t="s">
        <v>35</v>
      </c>
      <c r="B94" t="s">
        <v>38</v>
      </c>
      <c r="C94" t="s">
        <v>37</v>
      </c>
      <c r="D94" t="s">
        <v>52</v>
      </c>
      <c r="E94" t="s">
        <v>51</v>
      </c>
      <c r="F94" s="17">
        <v>0.46</v>
      </c>
      <c r="G94" s="16">
        <v>8.9700000000000006</v>
      </c>
      <c r="H94" t="s">
        <v>59</v>
      </c>
      <c r="I94" s="14">
        <v>41774</v>
      </c>
      <c r="J94">
        <v>15</v>
      </c>
      <c r="K94">
        <v>5</v>
      </c>
      <c r="L94">
        <v>2014</v>
      </c>
    </row>
    <row r="95" spans="1:12" x14ac:dyDescent="0.35">
      <c r="A95" t="s">
        <v>67</v>
      </c>
      <c r="B95" t="s">
        <v>6</v>
      </c>
      <c r="C95" t="s">
        <v>5</v>
      </c>
      <c r="D95" t="s">
        <v>50</v>
      </c>
      <c r="E95" t="s">
        <v>49</v>
      </c>
      <c r="F95" s="17">
        <v>0.48</v>
      </c>
      <c r="G95" s="16">
        <v>4.99</v>
      </c>
      <c r="H95" t="s">
        <v>61</v>
      </c>
      <c r="I95" s="14">
        <v>41757</v>
      </c>
      <c r="J95">
        <v>28</v>
      </c>
      <c r="K95">
        <v>4</v>
      </c>
      <c r="L95">
        <v>2014</v>
      </c>
    </row>
    <row r="96" spans="1:12" x14ac:dyDescent="0.35">
      <c r="A96" t="s">
        <v>67</v>
      </c>
      <c r="B96" t="s">
        <v>34</v>
      </c>
      <c r="C96" t="s">
        <v>33</v>
      </c>
      <c r="D96" t="s">
        <v>52</v>
      </c>
      <c r="E96" t="s">
        <v>57</v>
      </c>
      <c r="F96" s="17">
        <v>2.3199999999999998</v>
      </c>
      <c r="G96" s="16">
        <v>12.58</v>
      </c>
      <c r="H96" t="s">
        <v>61</v>
      </c>
      <c r="I96" s="14">
        <v>41753</v>
      </c>
      <c r="J96">
        <v>24</v>
      </c>
      <c r="K96">
        <v>4</v>
      </c>
      <c r="L96">
        <v>2014</v>
      </c>
    </row>
    <row r="97" spans="1:12" x14ac:dyDescent="0.35">
      <c r="A97" t="s">
        <v>68</v>
      </c>
      <c r="B97" t="s">
        <v>40</v>
      </c>
      <c r="C97" t="s">
        <v>39</v>
      </c>
      <c r="D97" t="s">
        <v>52</v>
      </c>
      <c r="E97" t="s">
        <v>57</v>
      </c>
      <c r="F97" s="17">
        <v>0.37</v>
      </c>
      <c r="G97" s="16">
        <v>1.4</v>
      </c>
      <c r="H97" t="s">
        <v>60</v>
      </c>
      <c r="I97" s="14">
        <v>41741</v>
      </c>
      <c r="J97">
        <v>12</v>
      </c>
      <c r="K97">
        <v>4</v>
      </c>
      <c r="L97">
        <v>2014</v>
      </c>
    </row>
    <row r="98" spans="1:12" x14ac:dyDescent="0.35">
      <c r="A98" t="s">
        <v>35</v>
      </c>
      <c r="B98" t="s">
        <v>38</v>
      </c>
      <c r="C98" t="s">
        <v>37</v>
      </c>
      <c r="D98" t="s">
        <v>52</v>
      </c>
      <c r="E98" t="s">
        <v>57</v>
      </c>
      <c r="F98" s="17">
        <v>0.18</v>
      </c>
      <c r="G98" s="16">
        <v>39.14</v>
      </c>
      <c r="H98" t="s">
        <v>60</v>
      </c>
      <c r="I98" s="14">
        <v>41733</v>
      </c>
      <c r="J98">
        <v>4</v>
      </c>
      <c r="K98">
        <v>4</v>
      </c>
      <c r="L98">
        <v>2014</v>
      </c>
    </row>
    <row r="99" spans="1:12" x14ac:dyDescent="0.35">
      <c r="A99" t="s">
        <v>68</v>
      </c>
      <c r="B99" t="s">
        <v>2</v>
      </c>
      <c r="C99" t="s">
        <v>11</v>
      </c>
      <c r="D99" t="s">
        <v>50</v>
      </c>
      <c r="E99" t="s">
        <v>49</v>
      </c>
      <c r="F99" s="17">
        <v>0.57999999999999996</v>
      </c>
      <c r="G99" s="16">
        <v>59.88</v>
      </c>
      <c r="H99" t="s">
        <v>62</v>
      </c>
      <c r="I99" s="14">
        <v>41731</v>
      </c>
      <c r="J99">
        <v>2</v>
      </c>
      <c r="K99">
        <v>4</v>
      </c>
      <c r="L99">
        <v>2014</v>
      </c>
    </row>
    <row r="100" spans="1:12" x14ac:dyDescent="0.35">
      <c r="A100" t="s">
        <v>44</v>
      </c>
      <c r="B100" t="s">
        <v>47</v>
      </c>
      <c r="C100" t="s">
        <v>46</v>
      </c>
      <c r="D100" t="s">
        <v>52</v>
      </c>
      <c r="E100" t="s">
        <v>54</v>
      </c>
      <c r="F100" s="17">
        <v>0.94</v>
      </c>
      <c r="G100" s="16">
        <v>75.98</v>
      </c>
      <c r="H100" t="s">
        <v>60</v>
      </c>
      <c r="I100" s="14">
        <v>41707</v>
      </c>
      <c r="J100">
        <v>9</v>
      </c>
      <c r="K100">
        <v>3</v>
      </c>
      <c r="L100">
        <v>2014</v>
      </c>
    </row>
    <row r="101" spans="1:12" x14ac:dyDescent="0.35">
      <c r="A101" t="s">
        <v>35</v>
      </c>
      <c r="B101" t="s">
        <v>38</v>
      </c>
      <c r="C101" t="s">
        <v>37</v>
      </c>
      <c r="D101" t="s">
        <v>52</v>
      </c>
      <c r="E101" t="s">
        <v>51</v>
      </c>
      <c r="F101" s="17">
        <v>0.14000000000000001</v>
      </c>
      <c r="G101" s="16">
        <v>25.71</v>
      </c>
      <c r="H101" t="s">
        <v>59</v>
      </c>
      <c r="I101" s="14">
        <v>41701</v>
      </c>
      <c r="J101">
        <v>3</v>
      </c>
      <c r="K101">
        <v>3</v>
      </c>
      <c r="L101">
        <v>2014</v>
      </c>
    </row>
    <row r="102" spans="1:12" x14ac:dyDescent="0.35">
      <c r="A102" t="s">
        <v>68</v>
      </c>
      <c r="B102" t="s">
        <v>2</v>
      </c>
      <c r="C102" t="s">
        <v>11</v>
      </c>
      <c r="D102" t="s">
        <v>52</v>
      </c>
      <c r="E102" t="s">
        <v>54</v>
      </c>
      <c r="F102" s="17">
        <v>2.02</v>
      </c>
      <c r="G102" s="16">
        <v>30.81</v>
      </c>
      <c r="H102" t="s">
        <v>60</v>
      </c>
      <c r="I102" s="14">
        <v>41693</v>
      </c>
      <c r="J102">
        <v>23</v>
      </c>
      <c r="K102">
        <v>2</v>
      </c>
      <c r="L102">
        <v>2014</v>
      </c>
    </row>
    <row r="103" spans="1:12" x14ac:dyDescent="0.35">
      <c r="A103" t="s">
        <v>68</v>
      </c>
      <c r="B103" t="s">
        <v>2</v>
      </c>
      <c r="C103" t="s">
        <v>11</v>
      </c>
      <c r="D103" t="s">
        <v>52</v>
      </c>
      <c r="E103" t="s">
        <v>51</v>
      </c>
      <c r="F103" s="17">
        <v>3.84</v>
      </c>
      <c r="G103" s="16">
        <v>6.28</v>
      </c>
      <c r="H103" t="s">
        <v>60</v>
      </c>
      <c r="I103" s="14">
        <v>41672</v>
      </c>
      <c r="J103">
        <v>2</v>
      </c>
      <c r="K103">
        <v>2</v>
      </c>
      <c r="L103">
        <v>2014</v>
      </c>
    </row>
    <row r="104" spans="1:12" x14ac:dyDescent="0.35">
      <c r="A104" t="s">
        <v>44</v>
      </c>
      <c r="B104" t="s">
        <v>47</v>
      </c>
      <c r="C104" t="s">
        <v>46</v>
      </c>
      <c r="D104" t="s">
        <v>52</v>
      </c>
      <c r="E104" t="s">
        <v>57</v>
      </c>
      <c r="F104" s="17">
        <v>2.2599999999999998</v>
      </c>
      <c r="G104" s="16">
        <v>38.450000000000003</v>
      </c>
      <c r="H104" t="s">
        <v>61</v>
      </c>
      <c r="I104" s="14">
        <v>41671</v>
      </c>
      <c r="J104">
        <v>1</v>
      </c>
      <c r="K104">
        <v>2</v>
      </c>
      <c r="L104">
        <v>2014</v>
      </c>
    </row>
    <row r="105" spans="1:12" x14ac:dyDescent="0.35">
      <c r="A105" t="s">
        <v>67</v>
      </c>
      <c r="B105" t="s">
        <v>6</v>
      </c>
      <c r="C105" t="s">
        <v>5</v>
      </c>
      <c r="D105" t="s">
        <v>52</v>
      </c>
      <c r="E105" t="s">
        <v>57</v>
      </c>
      <c r="F105" s="17">
        <v>2.65</v>
      </c>
      <c r="G105" s="16">
        <v>46.13</v>
      </c>
      <c r="H105" t="s">
        <v>62</v>
      </c>
      <c r="I105" s="14">
        <v>41647</v>
      </c>
      <c r="J105">
        <v>8</v>
      </c>
      <c r="K105">
        <v>1</v>
      </c>
      <c r="L105">
        <v>2014</v>
      </c>
    </row>
  </sheetData>
  <sortState ref="A3:I105">
    <sortCondition descending="1" ref="I3:I105"/>
  </sortState>
  <mergeCells count="4">
    <mergeCell ref="A1:C1"/>
    <mergeCell ref="D1:E1"/>
    <mergeCell ref="F1:I1"/>
    <mergeCell ref="J1:L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F14"/>
  <sheetViews>
    <sheetView zoomScaleNormal="100" workbookViewId="0">
      <selection activeCell="E9" sqref="E9"/>
    </sheetView>
  </sheetViews>
  <sheetFormatPr defaultRowHeight="15.5" x14ac:dyDescent="0.35"/>
  <cols>
    <col min="1" max="1" width="16.25" bestFit="1" customWidth="1"/>
    <col min="2" max="2" width="16.75" bestFit="1" customWidth="1"/>
    <col min="3" max="3" width="8.58203125" customWidth="1"/>
    <col min="4" max="4" width="11.58203125" bestFit="1" customWidth="1"/>
    <col min="5" max="5" width="6.75" customWidth="1"/>
    <col min="6" max="6" width="13.75" bestFit="1" customWidth="1"/>
  </cols>
  <sheetData>
    <row r="3" spans="1:6" x14ac:dyDescent="0.35">
      <c r="A3" s="6" t="s">
        <v>21</v>
      </c>
      <c r="B3" s="6" t="s">
        <v>20</v>
      </c>
    </row>
    <row r="4" spans="1:6" x14ac:dyDescent="0.35">
      <c r="A4" s="6" t="s">
        <v>18</v>
      </c>
      <c r="B4" t="s">
        <v>4</v>
      </c>
      <c r="C4" t="s">
        <v>10</v>
      </c>
      <c r="D4" t="s">
        <v>3</v>
      </c>
      <c r="E4" t="s">
        <v>0</v>
      </c>
      <c r="F4" t="s">
        <v>19</v>
      </c>
    </row>
    <row r="5" spans="1:6" x14ac:dyDescent="0.35">
      <c r="A5" s="7" t="s">
        <v>2</v>
      </c>
      <c r="B5" s="9">
        <v>1566</v>
      </c>
      <c r="C5" s="9">
        <v>2766</v>
      </c>
      <c r="D5" s="9">
        <v>3586</v>
      </c>
      <c r="E5" s="9">
        <v>2763</v>
      </c>
      <c r="F5" s="9">
        <v>10681</v>
      </c>
    </row>
    <row r="6" spans="1:6" x14ac:dyDescent="0.35">
      <c r="A6" s="8" t="s">
        <v>1</v>
      </c>
      <c r="B6" s="9">
        <v>1566</v>
      </c>
      <c r="C6" s="9"/>
      <c r="D6" s="9">
        <v>3586</v>
      </c>
      <c r="E6" s="9">
        <v>1014</v>
      </c>
      <c r="F6" s="9">
        <v>6166</v>
      </c>
    </row>
    <row r="7" spans="1:6" x14ac:dyDescent="0.35">
      <c r="A7" s="8" t="s">
        <v>11</v>
      </c>
      <c r="B7" s="9"/>
      <c r="C7" s="9">
        <v>2766</v>
      </c>
      <c r="D7" s="9"/>
      <c r="E7" s="9">
        <v>1749</v>
      </c>
      <c r="F7" s="9">
        <v>4515</v>
      </c>
    </row>
    <row r="8" spans="1:6" x14ac:dyDescent="0.35">
      <c r="A8" s="7" t="s">
        <v>6</v>
      </c>
      <c r="B8" s="9">
        <v>1195</v>
      </c>
      <c r="C8" s="9">
        <v>2736</v>
      </c>
      <c r="D8" s="9">
        <v>3195</v>
      </c>
      <c r="E8" s="9">
        <v>6888</v>
      </c>
      <c r="F8" s="9">
        <v>14014</v>
      </c>
    </row>
    <row r="9" spans="1:6" x14ac:dyDescent="0.35">
      <c r="A9" s="8" t="s">
        <v>5</v>
      </c>
      <c r="B9" s="9">
        <v>1195</v>
      </c>
      <c r="C9" s="9"/>
      <c r="D9" s="9"/>
      <c r="E9" s="9">
        <v>3901</v>
      </c>
      <c r="F9" s="9">
        <v>5096</v>
      </c>
    </row>
    <row r="10" spans="1:6" x14ac:dyDescent="0.35">
      <c r="A10" s="8" t="s">
        <v>7</v>
      </c>
      <c r="B10" s="9"/>
      <c r="C10" s="9">
        <v>2736</v>
      </c>
      <c r="D10" s="9">
        <v>3195</v>
      </c>
      <c r="E10" s="9">
        <v>2987</v>
      </c>
      <c r="F10" s="9">
        <v>8918</v>
      </c>
    </row>
    <row r="11" spans="1:6" x14ac:dyDescent="0.35">
      <c r="A11" s="7" t="s">
        <v>9</v>
      </c>
      <c r="B11" s="9">
        <v>7025</v>
      </c>
      <c r="C11" s="9"/>
      <c r="D11" s="9">
        <v>5111</v>
      </c>
      <c r="E11" s="9"/>
      <c r="F11" s="9">
        <v>12136</v>
      </c>
    </row>
    <row r="12" spans="1:6" x14ac:dyDescent="0.35">
      <c r="A12" s="8" t="s">
        <v>8</v>
      </c>
      <c r="B12" s="9">
        <v>2879</v>
      </c>
      <c r="C12" s="9"/>
      <c r="D12" s="9">
        <v>3225</v>
      </c>
      <c r="E12" s="9"/>
      <c r="F12" s="9">
        <v>6104</v>
      </c>
    </row>
    <row r="13" spans="1:6" x14ac:dyDescent="0.35">
      <c r="A13" s="8" t="s">
        <v>5</v>
      </c>
      <c r="B13" s="9">
        <v>4146</v>
      </c>
      <c r="C13" s="9"/>
      <c r="D13" s="9">
        <v>1886</v>
      </c>
      <c r="E13" s="9"/>
      <c r="F13" s="9">
        <v>6032</v>
      </c>
    </row>
    <row r="14" spans="1:6" x14ac:dyDescent="0.35">
      <c r="A14" s="7" t="s">
        <v>19</v>
      </c>
      <c r="B14" s="9">
        <v>9786</v>
      </c>
      <c r="C14" s="9">
        <v>5502</v>
      </c>
      <c r="D14" s="9">
        <v>11892</v>
      </c>
      <c r="E14" s="9">
        <v>9651</v>
      </c>
      <c r="F14" s="9">
        <v>36831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F8"/>
  <sheetViews>
    <sheetView workbookViewId="0">
      <selection activeCell="F11" sqref="F11"/>
    </sheetView>
  </sheetViews>
  <sheetFormatPr defaultRowHeight="15.5" x14ac:dyDescent="0.35"/>
  <cols>
    <col min="1" max="1" width="15.33203125" customWidth="1"/>
    <col min="2" max="2" width="16.75" customWidth="1"/>
    <col min="3" max="3" width="8.58203125" customWidth="1"/>
    <col min="4" max="4" width="11.58203125" bestFit="1" customWidth="1"/>
    <col min="5" max="5" width="6.75" customWidth="1"/>
    <col min="6" max="6" width="13.75" bestFit="1" customWidth="1"/>
  </cols>
  <sheetData>
    <row r="3" spans="1:6" x14ac:dyDescent="0.35">
      <c r="A3" s="6" t="s">
        <v>21</v>
      </c>
      <c r="B3" s="6" t="s">
        <v>20</v>
      </c>
    </row>
    <row r="4" spans="1:6" x14ac:dyDescent="0.35">
      <c r="A4" s="6" t="s">
        <v>18</v>
      </c>
      <c r="B4" t="s">
        <v>4</v>
      </c>
      <c r="C4" t="s">
        <v>10</v>
      </c>
      <c r="D4" t="s">
        <v>3</v>
      </c>
      <c r="E4" t="s">
        <v>0</v>
      </c>
      <c r="F4" t="s">
        <v>19</v>
      </c>
    </row>
    <row r="5" spans="1:6" x14ac:dyDescent="0.35">
      <c r="A5" s="7" t="s">
        <v>2</v>
      </c>
      <c r="B5" s="9">
        <v>1566</v>
      </c>
      <c r="C5" s="9">
        <v>2766</v>
      </c>
      <c r="D5" s="9">
        <v>3586</v>
      </c>
      <c r="E5" s="9">
        <v>2763</v>
      </c>
      <c r="F5" s="9">
        <v>10681</v>
      </c>
    </row>
    <row r="6" spans="1:6" x14ac:dyDescent="0.35">
      <c r="A6" s="7" t="s">
        <v>6</v>
      </c>
      <c r="B6" s="9">
        <v>1195</v>
      </c>
      <c r="C6" s="9">
        <v>2736</v>
      </c>
      <c r="D6" s="9">
        <v>3195</v>
      </c>
      <c r="E6" s="9">
        <v>6888</v>
      </c>
      <c r="F6" s="9">
        <v>14014</v>
      </c>
    </row>
    <row r="7" spans="1:6" x14ac:dyDescent="0.35">
      <c r="A7" s="7" t="s">
        <v>9</v>
      </c>
      <c r="B7" s="9">
        <v>7025</v>
      </c>
      <c r="C7" s="9"/>
      <c r="D7" s="9">
        <v>5111</v>
      </c>
      <c r="E7" s="9"/>
      <c r="F7" s="9">
        <v>12136</v>
      </c>
    </row>
    <row r="8" spans="1:6" x14ac:dyDescent="0.35">
      <c r="A8" s="7" t="s">
        <v>19</v>
      </c>
      <c r="B8" s="9">
        <v>9786</v>
      </c>
      <c r="C8" s="9">
        <v>5502</v>
      </c>
      <c r="D8" s="9">
        <v>11892</v>
      </c>
      <c r="E8" s="9">
        <v>9651</v>
      </c>
      <c r="F8" s="9">
        <v>36831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F8"/>
  <sheetViews>
    <sheetView topLeftCell="A3" workbookViewId="0">
      <selection activeCell="D16" sqref="D16"/>
    </sheetView>
  </sheetViews>
  <sheetFormatPr defaultRowHeight="15.5" x14ac:dyDescent="0.35"/>
  <cols>
    <col min="1" max="1" width="15.83203125" bestFit="1" customWidth="1"/>
    <col min="2" max="2" width="16.75" bestFit="1" customWidth="1"/>
    <col min="3" max="3" width="8.58203125" customWidth="1"/>
    <col min="4" max="4" width="11.58203125" customWidth="1"/>
    <col min="5" max="5" width="7.83203125" customWidth="1"/>
    <col min="6" max="6" width="14" customWidth="1"/>
  </cols>
  <sheetData>
    <row r="3" spans="1:6" x14ac:dyDescent="0.35">
      <c r="A3" s="6" t="s">
        <v>22</v>
      </c>
      <c r="B3" s="6" t="s">
        <v>20</v>
      </c>
    </row>
    <row r="4" spans="1:6" x14ac:dyDescent="0.35">
      <c r="A4" s="6" t="s">
        <v>18</v>
      </c>
      <c r="B4" t="s">
        <v>4</v>
      </c>
      <c r="C4" t="s">
        <v>10</v>
      </c>
      <c r="D4" t="s">
        <v>3</v>
      </c>
      <c r="E4" t="s">
        <v>0</v>
      </c>
      <c r="F4" t="s">
        <v>19</v>
      </c>
    </row>
    <row r="5" spans="1:6" x14ac:dyDescent="0.35">
      <c r="A5" s="7" t="s">
        <v>2</v>
      </c>
      <c r="B5" s="11">
        <v>0.80012262415695889</v>
      </c>
      <c r="C5" s="11">
        <v>1.005452562704471</v>
      </c>
      <c r="D5" s="11">
        <v>0.90464177598385465</v>
      </c>
      <c r="E5" s="11">
        <v>0.71572894000621701</v>
      </c>
      <c r="F5" s="11">
        <v>0.87000081453123723</v>
      </c>
    </row>
    <row r="6" spans="1:6" x14ac:dyDescent="0.35">
      <c r="A6" s="7" t="s">
        <v>6</v>
      </c>
      <c r="B6" s="11">
        <v>0.61056611485796031</v>
      </c>
      <c r="C6" s="11">
        <v>0.99454743729552886</v>
      </c>
      <c r="D6" s="11">
        <v>1.612008072653885</v>
      </c>
      <c r="E6" s="11">
        <v>1.1895140399958553</v>
      </c>
      <c r="F6" s="11">
        <v>1.1414840759143112</v>
      </c>
    </row>
    <row r="7" spans="1:6" x14ac:dyDescent="0.35">
      <c r="A7" s="7" t="s">
        <v>9</v>
      </c>
      <c r="B7" s="11">
        <v>1.1964370869950267</v>
      </c>
      <c r="C7" s="11">
        <v>0</v>
      </c>
      <c r="D7" s="11">
        <v>0.85956945845946864</v>
      </c>
      <c r="E7" s="11">
        <v>0</v>
      </c>
      <c r="F7" s="11">
        <v>0.98851510955445143</v>
      </c>
    </row>
    <row r="8" spans="1:6" x14ac:dyDescent="0.35">
      <c r="A8" s="7" t="s">
        <v>19</v>
      </c>
      <c r="B8" s="10">
        <v>1</v>
      </c>
      <c r="C8" s="10">
        <v>1</v>
      </c>
      <c r="D8" s="10">
        <v>1</v>
      </c>
      <c r="E8" s="10">
        <v>1</v>
      </c>
      <c r="F8" s="10">
        <v>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F8"/>
  <sheetViews>
    <sheetView workbookViewId="0">
      <selection activeCell="D5" sqref="D5"/>
    </sheetView>
  </sheetViews>
  <sheetFormatPr defaultRowHeight="15.5" x14ac:dyDescent="0.35"/>
  <cols>
    <col min="1" max="1" width="15.33203125" bestFit="1" customWidth="1"/>
    <col min="2" max="2" width="16.75" bestFit="1" customWidth="1"/>
    <col min="3" max="3" width="8.58203125" customWidth="1"/>
    <col min="4" max="4" width="11.58203125" bestFit="1" customWidth="1"/>
    <col min="5" max="5" width="6.75" customWidth="1"/>
    <col min="6" max="6" width="13.75" bestFit="1" customWidth="1"/>
  </cols>
  <sheetData>
    <row r="3" spans="1:6" x14ac:dyDescent="0.35">
      <c r="A3" s="6" t="s">
        <v>21</v>
      </c>
      <c r="B3" s="6" t="s">
        <v>20</v>
      </c>
    </row>
    <row r="4" spans="1:6" x14ac:dyDescent="0.35">
      <c r="A4" s="6" t="s">
        <v>18</v>
      </c>
      <c r="B4" t="s">
        <v>4</v>
      </c>
      <c r="C4" t="s">
        <v>10</v>
      </c>
      <c r="D4" t="s">
        <v>3</v>
      </c>
      <c r="E4" t="s">
        <v>0</v>
      </c>
      <c r="F4" t="s">
        <v>19</v>
      </c>
    </row>
    <row r="5" spans="1:6" x14ac:dyDescent="0.35">
      <c r="A5" s="7" t="s">
        <v>2</v>
      </c>
      <c r="B5" s="9">
        <v>1566</v>
      </c>
      <c r="C5" s="9">
        <v>2766</v>
      </c>
      <c r="D5" s="9">
        <v>3586</v>
      </c>
      <c r="E5" s="9">
        <v>2763</v>
      </c>
      <c r="F5" s="9">
        <v>10681</v>
      </c>
    </row>
    <row r="6" spans="1:6" x14ac:dyDescent="0.35">
      <c r="A6" s="7" t="s">
        <v>6</v>
      </c>
      <c r="B6" s="9">
        <v>1195</v>
      </c>
      <c r="C6" s="9">
        <v>2736</v>
      </c>
      <c r="D6" s="9">
        <v>3195</v>
      </c>
      <c r="E6" s="9">
        <v>6888</v>
      </c>
      <c r="F6" s="9">
        <v>14014</v>
      </c>
    </row>
    <row r="7" spans="1:6" x14ac:dyDescent="0.35">
      <c r="A7" s="7" t="s">
        <v>9</v>
      </c>
      <c r="B7" s="9">
        <v>7025</v>
      </c>
      <c r="C7" s="9"/>
      <c r="D7" s="9">
        <v>5111</v>
      </c>
      <c r="E7" s="9"/>
      <c r="F7" s="9">
        <v>12136</v>
      </c>
    </row>
    <row r="8" spans="1:6" x14ac:dyDescent="0.35">
      <c r="A8" s="7" t="s">
        <v>19</v>
      </c>
      <c r="B8" s="9">
        <v>9786</v>
      </c>
      <c r="C8" s="9">
        <v>5502</v>
      </c>
      <c r="D8" s="9">
        <v>11892</v>
      </c>
      <c r="E8" s="9">
        <v>9651</v>
      </c>
      <c r="F8" s="9">
        <v>36831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I19"/>
  <sheetViews>
    <sheetView workbookViewId="0">
      <selection activeCell="C6" sqref="C6"/>
    </sheetView>
  </sheetViews>
  <sheetFormatPr defaultRowHeight="15.5" x14ac:dyDescent="0.35"/>
  <cols>
    <col min="1" max="1" width="17.08203125" customWidth="1"/>
    <col min="2" max="2" width="18.75" customWidth="1"/>
    <col min="3" max="3" width="13.33203125" customWidth="1"/>
    <col min="4" max="4" width="13" customWidth="1"/>
    <col min="5" max="5" width="9" customWidth="1"/>
    <col min="6" max="6" width="7.58203125" customWidth="1"/>
    <col min="7" max="7" width="13.75" customWidth="1"/>
    <col min="8" max="8" width="14.83203125" customWidth="1"/>
    <col min="9" max="9" width="13.75" bestFit="1" customWidth="1"/>
    <col min="10" max="10" width="8.25" customWidth="1"/>
    <col min="11" max="11" width="13.25" bestFit="1" customWidth="1"/>
  </cols>
  <sheetData>
    <row r="3" spans="1:9" x14ac:dyDescent="0.35">
      <c r="A3" s="18" t="s">
        <v>69</v>
      </c>
      <c r="B3" s="18" t="s">
        <v>20</v>
      </c>
      <c r="C3" s="12"/>
      <c r="D3" s="12"/>
      <c r="E3" s="12"/>
      <c r="F3" s="12"/>
      <c r="G3" s="12"/>
    </row>
    <row r="4" spans="1:9" x14ac:dyDescent="0.35">
      <c r="A4" s="18" t="s">
        <v>18</v>
      </c>
      <c r="B4" s="19" t="s">
        <v>54</v>
      </c>
      <c r="C4" s="19" t="s">
        <v>49</v>
      </c>
      <c r="D4" s="19" t="s">
        <v>55</v>
      </c>
      <c r="E4" s="19" t="s">
        <v>51</v>
      </c>
      <c r="F4" s="19" t="s">
        <v>57</v>
      </c>
      <c r="G4" s="19" t="s">
        <v>19</v>
      </c>
    </row>
    <row r="5" spans="1:9" x14ac:dyDescent="0.35">
      <c r="A5" s="7" t="s">
        <v>61</v>
      </c>
      <c r="B5" s="9">
        <v>357.59</v>
      </c>
      <c r="C5" s="9">
        <v>367.76</v>
      </c>
      <c r="D5" s="9">
        <v>88.2</v>
      </c>
      <c r="E5" s="9">
        <v>98.98</v>
      </c>
      <c r="F5" s="9">
        <v>252.35000000000002</v>
      </c>
      <c r="G5" s="9">
        <v>1164.8800000000001</v>
      </c>
    </row>
    <row r="6" spans="1:9" x14ac:dyDescent="0.35">
      <c r="A6" s="7" t="s">
        <v>59</v>
      </c>
      <c r="B6" s="9">
        <v>231.16000000000005</v>
      </c>
      <c r="C6" s="9">
        <v>338.83</v>
      </c>
      <c r="D6" s="9">
        <v>70.569999999999993</v>
      </c>
      <c r="E6" s="9">
        <v>138.45000000000002</v>
      </c>
      <c r="F6" s="9">
        <v>58.72</v>
      </c>
      <c r="G6" s="9">
        <v>837.73</v>
      </c>
    </row>
    <row r="7" spans="1:9" x14ac:dyDescent="0.35">
      <c r="A7" s="7" t="s">
        <v>62</v>
      </c>
      <c r="B7" s="9">
        <v>344.92</v>
      </c>
      <c r="C7" s="9">
        <v>184.14</v>
      </c>
      <c r="D7" s="9">
        <v>66.98</v>
      </c>
      <c r="E7" s="9">
        <v>34.380000000000003</v>
      </c>
      <c r="F7" s="9">
        <v>211.1</v>
      </c>
      <c r="G7" s="9">
        <v>841.52</v>
      </c>
    </row>
    <row r="8" spans="1:9" x14ac:dyDescent="0.35">
      <c r="A8" s="7" t="s">
        <v>60</v>
      </c>
      <c r="B8" s="9">
        <v>157.25</v>
      </c>
      <c r="C8" s="9">
        <v>33.94</v>
      </c>
      <c r="D8" s="9">
        <v>293.32</v>
      </c>
      <c r="E8" s="9">
        <v>70.27</v>
      </c>
      <c r="F8" s="9">
        <v>223.69</v>
      </c>
      <c r="G8" s="9">
        <v>778.47</v>
      </c>
    </row>
    <row r="9" spans="1:9" x14ac:dyDescent="0.35">
      <c r="A9" s="7" t="s">
        <v>19</v>
      </c>
      <c r="B9" s="9">
        <v>1090.92</v>
      </c>
      <c r="C9" s="9">
        <v>924.66999999999985</v>
      </c>
      <c r="D9" s="9">
        <v>519.06999999999994</v>
      </c>
      <c r="E9" s="9">
        <v>342.08</v>
      </c>
      <c r="F9" s="9">
        <v>745.86000000000013</v>
      </c>
      <c r="G9" s="9">
        <v>3622.6000000000004</v>
      </c>
    </row>
    <row r="12" spans="1:9" x14ac:dyDescent="0.35">
      <c r="A12" s="6" t="s">
        <v>69</v>
      </c>
      <c r="B12" s="6" t="s">
        <v>20</v>
      </c>
    </row>
    <row r="13" spans="1:9" x14ac:dyDescent="0.35">
      <c r="B13" t="s">
        <v>50</v>
      </c>
      <c r="D13" t="s">
        <v>70</v>
      </c>
      <c r="E13" t="s">
        <v>52</v>
      </c>
      <c r="H13" t="s">
        <v>71</v>
      </c>
      <c r="I13" t="s">
        <v>19</v>
      </c>
    </row>
    <row r="14" spans="1:9" x14ac:dyDescent="0.35">
      <c r="A14" s="6" t="s">
        <v>18</v>
      </c>
      <c r="B14" t="s">
        <v>49</v>
      </c>
      <c r="C14" t="s">
        <v>55</v>
      </c>
      <c r="E14" t="s">
        <v>54</v>
      </c>
      <c r="F14" t="s">
        <v>51</v>
      </c>
      <c r="G14" t="s">
        <v>57</v>
      </c>
    </row>
    <row r="15" spans="1:9" x14ac:dyDescent="0.35">
      <c r="A15" s="7" t="s">
        <v>61</v>
      </c>
      <c r="B15" s="9">
        <v>367.76</v>
      </c>
      <c r="C15" s="9">
        <v>88.2</v>
      </c>
      <c r="D15" s="9">
        <v>455.96</v>
      </c>
      <c r="E15" s="9">
        <v>357.59</v>
      </c>
      <c r="F15" s="9">
        <v>98.98</v>
      </c>
      <c r="G15" s="9">
        <v>252.35000000000002</v>
      </c>
      <c r="H15" s="9">
        <v>708.92000000000007</v>
      </c>
      <c r="I15" s="9">
        <v>1164.8800000000001</v>
      </c>
    </row>
    <row r="16" spans="1:9" x14ac:dyDescent="0.35">
      <c r="A16" s="7" t="s">
        <v>59</v>
      </c>
      <c r="B16" s="9">
        <v>338.83</v>
      </c>
      <c r="C16" s="9">
        <v>70.569999999999993</v>
      </c>
      <c r="D16" s="9">
        <v>409.4</v>
      </c>
      <c r="E16" s="9">
        <v>231.16000000000005</v>
      </c>
      <c r="F16" s="9">
        <v>138.45000000000002</v>
      </c>
      <c r="G16" s="9">
        <v>58.72</v>
      </c>
      <c r="H16" s="9">
        <v>428.33000000000004</v>
      </c>
      <c r="I16" s="9">
        <v>837.73000000000013</v>
      </c>
    </row>
    <row r="17" spans="1:9" x14ac:dyDescent="0.35">
      <c r="A17" s="7" t="s">
        <v>62</v>
      </c>
      <c r="B17" s="9">
        <v>184.14</v>
      </c>
      <c r="C17" s="9">
        <v>66.98</v>
      </c>
      <c r="D17" s="9">
        <v>251.12</v>
      </c>
      <c r="E17" s="9">
        <v>344.92</v>
      </c>
      <c r="F17" s="9">
        <v>34.380000000000003</v>
      </c>
      <c r="G17" s="9">
        <v>211.1</v>
      </c>
      <c r="H17" s="9">
        <v>590.4</v>
      </c>
      <c r="I17" s="9">
        <v>841.52</v>
      </c>
    </row>
    <row r="18" spans="1:9" x14ac:dyDescent="0.35">
      <c r="A18" s="7" t="s">
        <v>60</v>
      </c>
      <c r="B18" s="9">
        <v>33.94</v>
      </c>
      <c r="C18" s="9">
        <v>293.32</v>
      </c>
      <c r="D18" s="9">
        <v>327.26</v>
      </c>
      <c r="E18" s="9">
        <v>157.25</v>
      </c>
      <c r="F18" s="9">
        <v>70.27</v>
      </c>
      <c r="G18" s="9">
        <v>223.69</v>
      </c>
      <c r="H18" s="9">
        <v>451.21</v>
      </c>
      <c r="I18" s="9">
        <v>778.47</v>
      </c>
    </row>
    <row r="19" spans="1:9" x14ac:dyDescent="0.35">
      <c r="A19" s="7" t="s">
        <v>19</v>
      </c>
      <c r="B19" s="9">
        <v>924.66999999999985</v>
      </c>
      <c r="C19" s="9">
        <v>519.06999999999994</v>
      </c>
      <c r="D19" s="9">
        <v>1443.74</v>
      </c>
      <c r="E19" s="9">
        <v>1090.92</v>
      </c>
      <c r="F19" s="9">
        <v>342.08</v>
      </c>
      <c r="G19" s="9">
        <v>745.86000000000013</v>
      </c>
      <c r="H19" s="9">
        <v>2178.86</v>
      </c>
      <c r="I19" s="9">
        <v>3622.6000000000004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G18"/>
  <sheetViews>
    <sheetView topLeftCell="A3" workbookViewId="0">
      <selection activeCell="A3" sqref="A3"/>
    </sheetView>
  </sheetViews>
  <sheetFormatPr defaultRowHeight="15.5" x14ac:dyDescent="0.35"/>
  <cols>
    <col min="1" max="1" width="17.25" customWidth="1"/>
    <col min="2" max="2" width="16.75" bestFit="1" customWidth="1"/>
    <col min="3" max="3" width="13.33203125" customWidth="1"/>
    <col min="4" max="6" width="6.83203125" customWidth="1"/>
    <col min="7" max="7" width="13.75" customWidth="1"/>
    <col min="8" max="8" width="14.83203125" customWidth="1"/>
    <col min="9" max="9" width="13.75" customWidth="1"/>
    <col min="10" max="10" width="13.58203125" bestFit="1" customWidth="1"/>
    <col min="11" max="11" width="13.33203125" bestFit="1" customWidth="1"/>
    <col min="12" max="12" width="6.5" customWidth="1"/>
    <col min="13" max="13" width="13.58203125" bestFit="1" customWidth="1"/>
    <col min="14" max="14" width="8.58203125" customWidth="1"/>
    <col min="15" max="15" width="13.58203125" bestFit="1" customWidth="1"/>
    <col min="16" max="16" width="8.58203125" customWidth="1"/>
    <col min="17" max="17" width="13.58203125" bestFit="1" customWidth="1"/>
    <col min="18" max="18" width="13.33203125" bestFit="1" customWidth="1"/>
    <col min="19" max="19" width="5.83203125" customWidth="1"/>
    <col min="20" max="20" width="13.58203125" bestFit="1" customWidth="1"/>
    <col min="21" max="21" width="9.33203125" bestFit="1" customWidth="1"/>
    <col min="22" max="22" width="6.5" customWidth="1"/>
    <col min="23" max="23" width="13.58203125" bestFit="1" customWidth="1"/>
    <col min="24" max="24" width="7.58203125" customWidth="1"/>
    <col min="25" max="25" width="12.5" bestFit="1" customWidth="1"/>
    <col min="26" max="26" width="13.33203125" bestFit="1" customWidth="1"/>
    <col min="27" max="27" width="13.58203125" bestFit="1" customWidth="1"/>
    <col min="28" max="28" width="13.33203125" bestFit="1" customWidth="1"/>
    <col min="29" max="29" width="13.58203125" bestFit="1" customWidth="1"/>
    <col min="30" max="30" width="9.33203125" bestFit="1" customWidth="1"/>
    <col min="31" max="31" width="13.58203125" bestFit="1" customWidth="1"/>
    <col min="32" max="32" width="13.33203125" bestFit="1" customWidth="1"/>
    <col min="33" max="33" width="13.58203125" bestFit="1" customWidth="1"/>
    <col min="34" max="34" width="8.58203125" customWidth="1"/>
    <col min="35" max="35" width="13.58203125" bestFit="1" customWidth="1"/>
    <col min="36" max="36" width="8.58203125" customWidth="1"/>
    <col min="37" max="37" width="13.58203125" bestFit="1" customWidth="1"/>
    <col min="38" max="38" width="8.58203125" customWidth="1"/>
    <col min="39" max="39" width="13.58203125" bestFit="1" customWidth="1"/>
    <col min="40" max="40" width="9.33203125" bestFit="1" customWidth="1"/>
    <col min="41" max="41" width="13.58203125" bestFit="1" customWidth="1"/>
    <col min="42" max="42" width="8.58203125" customWidth="1"/>
    <col min="43" max="43" width="5.83203125" customWidth="1"/>
    <col min="44" max="44" width="13.58203125" bestFit="1" customWidth="1"/>
    <col min="45" max="45" width="8.58203125" customWidth="1"/>
    <col min="46" max="46" width="13.58203125" bestFit="1" customWidth="1"/>
    <col min="47" max="47" width="8.58203125" customWidth="1"/>
    <col min="48" max="48" width="13.58203125" bestFit="1" customWidth="1"/>
    <col min="49" max="49" width="8.58203125" customWidth="1"/>
    <col min="50" max="50" width="13.58203125" bestFit="1" customWidth="1"/>
    <col min="51" max="51" width="8.58203125" customWidth="1"/>
    <col min="52" max="52" width="13.58203125" bestFit="1" customWidth="1"/>
    <col min="53" max="53" width="13.33203125" bestFit="1" customWidth="1"/>
    <col min="54" max="54" width="13.58203125" bestFit="1" customWidth="1"/>
    <col min="55" max="55" width="9.33203125" bestFit="1" customWidth="1"/>
    <col min="56" max="56" width="13.58203125" bestFit="1" customWidth="1"/>
    <col min="57" max="57" width="8.58203125" customWidth="1"/>
    <col min="58" max="58" width="13.58203125" bestFit="1" customWidth="1"/>
    <col min="59" max="59" width="8.58203125" customWidth="1"/>
    <col min="60" max="60" width="13.58203125" bestFit="1" customWidth="1"/>
    <col min="61" max="61" width="9.33203125" bestFit="1" customWidth="1"/>
    <col min="62" max="62" width="13.58203125" bestFit="1" customWidth="1"/>
    <col min="63" max="63" width="13.33203125" bestFit="1" customWidth="1"/>
    <col min="64" max="64" width="13.58203125" bestFit="1" customWidth="1"/>
    <col min="65" max="65" width="8.58203125" customWidth="1"/>
    <col min="66" max="66" width="13.58203125" bestFit="1" customWidth="1"/>
    <col min="67" max="67" width="8.58203125" customWidth="1"/>
    <col min="68" max="68" width="13.58203125" bestFit="1" customWidth="1"/>
    <col min="69" max="69" width="13.33203125" bestFit="1" customWidth="1"/>
    <col min="70" max="70" width="6.83203125" customWidth="1"/>
    <col min="71" max="71" width="13.58203125" bestFit="1" customWidth="1"/>
    <col min="72" max="72" width="9.33203125" bestFit="1" customWidth="1"/>
    <col min="73" max="73" width="6.08203125" customWidth="1"/>
    <col min="74" max="74" width="13.58203125" bestFit="1" customWidth="1"/>
    <col min="75" max="75" width="8.58203125" customWidth="1"/>
    <col min="76" max="76" width="13.58203125" bestFit="1" customWidth="1"/>
    <col min="77" max="77" width="8.58203125" customWidth="1"/>
    <col min="78" max="78" width="13.58203125" bestFit="1" customWidth="1"/>
    <col min="79" max="79" width="9.33203125" bestFit="1" customWidth="1"/>
    <col min="80" max="80" width="13.58203125" bestFit="1" customWidth="1"/>
    <col min="81" max="81" width="8.58203125" customWidth="1"/>
    <col min="82" max="82" width="13.58203125" bestFit="1" customWidth="1"/>
    <col min="83" max="83" width="8.58203125" customWidth="1"/>
    <col min="84" max="84" width="13.58203125" bestFit="1" customWidth="1"/>
    <col min="85" max="85" width="13.33203125" bestFit="1" customWidth="1"/>
    <col min="86" max="86" width="13.58203125" bestFit="1" customWidth="1"/>
    <col min="87" max="87" width="8.58203125" customWidth="1"/>
    <col min="88" max="88" width="13.58203125" bestFit="1" customWidth="1"/>
    <col min="89" max="89" width="9.33203125" bestFit="1" customWidth="1"/>
    <col min="90" max="90" width="13.33203125" bestFit="1" customWidth="1"/>
    <col min="91" max="91" width="4.83203125" customWidth="1"/>
    <col min="92" max="92" width="13.58203125" bestFit="1" customWidth="1"/>
    <col min="93" max="93" width="7.58203125" customWidth="1"/>
    <col min="94" max="94" width="12.5" bestFit="1" customWidth="1"/>
    <col min="95" max="95" width="8.58203125" customWidth="1"/>
    <col min="96" max="96" width="13.58203125" bestFit="1" customWidth="1"/>
    <col min="97" max="97" width="9.33203125" bestFit="1" customWidth="1"/>
    <col min="98" max="98" width="13.58203125" bestFit="1" customWidth="1"/>
    <col min="99" max="99" width="9.33203125" bestFit="1" customWidth="1"/>
    <col min="100" max="100" width="6.5" customWidth="1"/>
    <col min="101" max="101" width="12.5" bestFit="1" customWidth="1"/>
    <col min="102" max="102" width="8.58203125" customWidth="1"/>
    <col min="103" max="103" width="13.58203125" bestFit="1" customWidth="1"/>
    <col min="104" max="104" width="9.33203125" bestFit="1" customWidth="1"/>
    <col min="105" max="105" width="13.33203125" bestFit="1" customWidth="1"/>
    <col min="106" max="106" width="13.58203125" bestFit="1" customWidth="1"/>
    <col min="107" max="107" width="9.33203125" bestFit="1" customWidth="1"/>
    <col min="108" max="108" width="5.83203125" customWidth="1"/>
    <col min="109" max="109" width="13.58203125" bestFit="1" customWidth="1"/>
    <col min="110" max="110" width="8.58203125" customWidth="1"/>
    <col min="111" max="111" width="13.58203125" bestFit="1" customWidth="1"/>
    <col min="112" max="112" width="8.58203125" customWidth="1"/>
    <col min="113" max="113" width="13.58203125" bestFit="1" customWidth="1"/>
    <col min="114" max="114" width="13.33203125" bestFit="1" customWidth="1"/>
    <col min="115" max="115" width="13.58203125" bestFit="1" customWidth="1"/>
    <col min="116" max="116" width="8.58203125" customWidth="1"/>
    <col min="117" max="117" width="13.58203125" bestFit="1" customWidth="1"/>
    <col min="118" max="118" width="8.58203125" customWidth="1"/>
    <col min="119" max="119" width="13.58203125" bestFit="1" customWidth="1"/>
    <col min="120" max="120" width="13.33203125" bestFit="1" customWidth="1"/>
    <col min="121" max="121" width="13.58203125" bestFit="1" customWidth="1"/>
    <col min="122" max="122" width="8.58203125" customWidth="1"/>
    <col min="123" max="123" width="13.58203125" bestFit="1" customWidth="1"/>
    <col min="124" max="124" width="8.58203125" customWidth="1"/>
    <col min="125" max="125" width="13.58203125" bestFit="1" customWidth="1"/>
    <col min="126" max="126" width="7.58203125" customWidth="1"/>
    <col min="127" max="127" width="12.5" bestFit="1" customWidth="1"/>
    <col min="128" max="128" width="13.33203125" bestFit="1" customWidth="1"/>
    <col min="129" max="129" width="13.58203125" bestFit="1" customWidth="1"/>
    <col min="130" max="130" width="8.58203125" customWidth="1"/>
    <col min="131" max="131" width="13.58203125" bestFit="1" customWidth="1"/>
    <col min="132" max="132" width="8.58203125" customWidth="1"/>
    <col min="133" max="133" width="13.58203125" bestFit="1" customWidth="1"/>
    <col min="134" max="134" width="8.58203125" customWidth="1"/>
    <col min="135" max="135" width="13.58203125" bestFit="1" customWidth="1"/>
    <col min="136" max="136" width="8.58203125" customWidth="1"/>
    <col min="137" max="137" width="13.58203125" bestFit="1" customWidth="1"/>
    <col min="138" max="138" width="9.33203125" bestFit="1" customWidth="1"/>
    <col min="139" max="139" width="13.58203125" bestFit="1" customWidth="1"/>
    <col min="140" max="140" width="13.33203125" bestFit="1" customWidth="1"/>
    <col min="141" max="141" width="13.58203125" bestFit="1" customWidth="1"/>
    <col min="142" max="142" width="8.58203125" customWidth="1"/>
    <col min="143" max="143" width="13.58203125" bestFit="1" customWidth="1"/>
    <col min="144" max="144" width="8.58203125" customWidth="1"/>
    <col min="145" max="145" width="13.58203125" bestFit="1" customWidth="1"/>
    <col min="146" max="146" width="8.58203125" customWidth="1"/>
    <col min="147" max="147" width="13.58203125" bestFit="1" customWidth="1"/>
    <col min="148" max="148" width="8.58203125" customWidth="1"/>
    <col min="149" max="149" width="13.58203125" bestFit="1" customWidth="1"/>
    <col min="150" max="150" width="13.33203125" bestFit="1" customWidth="1"/>
    <col min="151" max="151" width="13.58203125" bestFit="1" customWidth="1"/>
    <col min="152" max="152" width="9.33203125" bestFit="1" customWidth="1"/>
    <col min="153" max="153" width="13.58203125" bestFit="1" customWidth="1"/>
    <col min="154" max="154" width="7.58203125" customWidth="1"/>
    <col min="155" max="155" width="12.5" bestFit="1" customWidth="1"/>
    <col min="156" max="156" width="8.58203125" customWidth="1"/>
    <col min="157" max="157" width="13.58203125" bestFit="1" customWidth="1"/>
    <col min="158" max="158" width="7.58203125" customWidth="1"/>
    <col min="159" max="159" width="12.5" bestFit="1" customWidth="1"/>
    <col min="160" max="160" width="8.58203125" customWidth="1"/>
    <col min="161" max="161" width="13.58203125" bestFit="1" customWidth="1"/>
    <col min="162" max="162" width="8.58203125" customWidth="1"/>
    <col min="163" max="163" width="13.58203125" bestFit="1" customWidth="1"/>
    <col min="164" max="164" width="9.33203125" bestFit="1" customWidth="1"/>
    <col min="165" max="165" width="13.58203125" bestFit="1" customWidth="1"/>
    <col min="166" max="166" width="8.58203125" customWidth="1"/>
    <col min="167" max="167" width="13.58203125" bestFit="1" customWidth="1"/>
    <col min="168" max="168" width="8.58203125" customWidth="1"/>
    <col min="169" max="169" width="13.58203125" bestFit="1" customWidth="1"/>
    <col min="170" max="170" width="13.33203125" bestFit="1" customWidth="1"/>
    <col min="171" max="171" width="12.5" bestFit="1" customWidth="1"/>
    <col min="172" max="172" width="8.58203125" customWidth="1"/>
    <col min="173" max="173" width="13.58203125" bestFit="1" customWidth="1"/>
    <col min="174" max="174" width="9.33203125" bestFit="1" customWidth="1"/>
    <col min="175" max="175" width="13.58203125" bestFit="1" customWidth="1"/>
    <col min="176" max="176" width="8.58203125" customWidth="1"/>
    <col min="177" max="177" width="13.58203125" bestFit="1" customWidth="1"/>
    <col min="178" max="178" width="9.33203125" bestFit="1" customWidth="1"/>
    <col min="179" max="179" width="13.58203125" bestFit="1" customWidth="1"/>
    <col min="180" max="180" width="7.58203125" customWidth="1"/>
    <col min="181" max="181" width="12.5" bestFit="1" customWidth="1"/>
    <col min="182" max="182" width="13.33203125" bestFit="1" customWidth="1"/>
    <col min="183" max="183" width="13.58203125" bestFit="1" customWidth="1"/>
    <col min="184" max="184" width="13.75" bestFit="1" customWidth="1"/>
  </cols>
  <sheetData>
    <row r="3" spans="1:7" x14ac:dyDescent="0.35">
      <c r="A3" s="6" t="s">
        <v>69</v>
      </c>
      <c r="B3" s="6" t="s">
        <v>20</v>
      </c>
    </row>
    <row r="4" spans="1:7" x14ac:dyDescent="0.35">
      <c r="A4" s="6" t="s">
        <v>18</v>
      </c>
      <c r="B4" t="s">
        <v>54</v>
      </c>
      <c r="C4" t="s">
        <v>49</v>
      </c>
      <c r="D4" t="s">
        <v>55</v>
      </c>
      <c r="E4" t="s">
        <v>51</v>
      </c>
      <c r="F4" t="s">
        <v>57</v>
      </c>
      <c r="G4" t="s">
        <v>19</v>
      </c>
    </row>
    <row r="5" spans="1:7" x14ac:dyDescent="0.35">
      <c r="A5" s="7" t="s">
        <v>67</v>
      </c>
      <c r="B5" s="9">
        <v>345.87</v>
      </c>
      <c r="C5" s="9">
        <v>278.95</v>
      </c>
      <c r="D5" s="9">
        <v>285.56</v>
      </c>
      <c r="E5" s="9">
        <v>81.64</v>
      </c>
      <c r="F5" s="9">
        <v>320.14</v>
      </c>
      <c r="G5" s="9">
        <v>1312.16</v>
      </c>
    </row>
    <row r="6" spans="1:7" x14ac:dyDescent="0.35">
      <c r="A6" s="8" t="s">
        <v>42</v>
      </c>
      <c r="B6" s="9">
        <v>190.70000000000002</v>
      </c>
      <c r="C6" s="9">
        <v>100.8</v>
      </c>
      <c r="D6" s="9">
        <v>49.94</v>
      </c>
      <c r="E6" s="9">
        <v>50.24</v>
      </c>
      <c r="F6" s="9">
        <v>100.66000000000001</v>
      </c>
      <c r="G6" s="9">
        <v>492.34000000000003</v>
      </c>
    </row>
    <row r="7" spans="1:7" x14ac:dyDescent="0.35">
      <c r="A7" s="8" t="s">
        <v>6</v>
      </c>
      <c r="B7" s="9">
        <v>39.69</v>
      </c>
      <c r="C7" s="9">
        <v>4.99</v>
      </c>
      <c r="D7" s="9">
        <v>122.89</v>
      </c>
      <c r="E7" s="9">
        <v>6.28</v>
      </c>
      <c r="F7" s="9">
        <v>206.89999999999998</v>
      </c>
      <c r="G7" s="9">
        <v>380.75</v>
      </c>
    </row>
    <row r="8" spans="1:7" x14ac:dyDescent="0.35">
      <c r="A8" s="8" t="s">
        <v>34</v>
      </c>
      <c r="B8" s="9">
        <v>115.47999999999999</v>
      </c>
      <c r="C8" s="9">
        <v>173.16</v>
      </c>
      <c r="D8" s="9">
        <v>112.73</v>
      </c>
      <c r="E8" s="9">
        <v>25.12</v>
      </c>
      <c r="F8" s="9">
        <v>12.58</v>
      </c>
      <c r="G8" s="9">
        <v>439.07</v>
      </c>
    </row>
    <row r="9" spans="1:7" x14ac:dyDescent="0.35">
      <c r="A9" s="7" t="s">
        <v>68</v>
      </c>
      <c r="B9" s="9">
        <v>99.23</v>
      </c>
      <c r="C9" s="9">
        <v>219.06</v>
      </c>
      <c r="D9" s="9">
        <v>110.03000000000002</v>
      </c>
      <c r="E9" s="9">
        <v>108.24</v>
      </c>
      <c r="F9" s="9">
        <v>132.82</v>
      </c>
      <c r="G9" s="9">
        <v>669.38</v>
      </c>
    </row>
    <row r="10" spans="1:7" x14ac:dyDescent="0.35">
      <c r="A10" s="8" t="s">
        <v>2</v>
      </c>
      <c r="B10" s="9">
        <v>30.81</v>
      </c>
      <c r="C10" s="9">
        <v>219.06</v>
      </c>
      <c r="D10" s="9">
        <v>3.89</v>
      </c>
      <c r="E10" s="9">
        <v>50.83</v>
      </c>
      <c r="F10" s="9">
        <v>88.78</v>
      </c>
      <c r="G10" s="9">
        <v>393.37</v>
      </c>
    </row>
    <row r="11" spans="1:7" x14ac:dyDescent="0.35">
      <c r="A11" s="8" t="s">
        <v>40</v>
      </c>
      <c r="B11" s="9">
        <v>68.42</v>
      </c>
      <c r="C11" s="9"/>
      <c r="D11" s="9">
        <v>106.14000000000001</v>
      </c>
      <c r="E11" s="9">
        <v>57.41</v>
      </c>
      <c r="F11" s="9">
        <v>44.04</v>
      </c>
      <c r="G11" s="9">
        <v>276.01</v>
      </c>
    </row>
    <row r="12" spans="1:7" x14ac:dyDescent="0.35">
      <c r="A12" s="7" t="s">
        <v>44</v>
      </c>
      <c r="B12" s="9">
        <v>104.9</v>
      </c>
      <c r="C12" s="9">
        <v>205.6</v>
      </c>
      <c r="D12" s="9">
        <v>58.6</v>
      </c>
      <c r="E12" s="9">
        <v>32.299999999999997</v>
      </c>
      <c r="F12" s="9">
        <v>143.31</v>
      </c>
      <c r="G12" s="9">
        <v>544.71</v>
      </c>
    </row>
    <row r="13" spans="1:7" x14ac:dyDescent="0.35">
      <c r="A13" s="8" t="s">
        <v>43</v>
      </c>
      <c r="B13" s="9">
        <v>26.46</v>
      </c>
      <c r="C13" s="9">
        <v>97.81</v>
      </c>
      <c r="D13" s="9"/>
      <c r="E13" s="9"/>
      <c r="F13" s="9"/>
      <c r="G13" s="9">
        <v>124.27000000000001</v>
      </c>
    </row>
    <row r="14" spans="1:7" x14ac:dyDescent="0.35">
      <c r="A14" s="8" t="s">
        <v>47</v>
      </c>
      <c r="B14" s="9">
        <v>78.44</v>
      </c>
      <c r="C14" s="9">
        <v>107.78999999999999</v>
      </c>
      <c r="D14" s="9">
        <v>58.6</v>
      </c>
      <c r="E14" s="9">
        <v>32.299999999999997</v>
      </c>
      <c r="F14" s="9">
        <v>143.31</v>
      </c>
      <c r="G14" s="9">
        <v>420.44</v>
      </c>
    </row>
    <row r="15" spans="1:7" x14ac:dyDescent="0.35">
      <c r="A15" s="7" t="s">
        <v>35</v>
      </c>
      <c r="B15" s="9">
        <v>540.92000000000007</v>
      </c>
      <c r="C15" s="9">
        <v>221.05999999999997</v>
      </c>
      <c r="D15" s="9">
        <v>64.88</v>
      </c>
      <c r="E15" s="9">
        <v>119.9</v>
      </c>
      <c r="F15" s="9">
        <v>149.58999999999997</v>
      </c>
      <c r="G15" s="9">
        <v>1096.3499999999999</v>
      </c>
    </row>
    <row r="16" spans="1:7" x14ac:dyDescent="0.35">
      <c r="A16" s="8" t="s">
        <v>38</v>
      </c>
      <c r="B16" s="9">
        <v>296.73</v>
      </c>
      <c r="C16" s="9">
        <v>146.70999999999998</v>
      </c>
      <c r="D16" s="9">
        <v>35.28</v>
      </c>
      <c r="E16" s="9">
        <v>69.37</v>
      </c>
      <c r="F16" s="9">
        <v>71.289999999999992</v>
      </c>
      <c r="G16" s="9">
        <v>619.38</v>
      </c>
    </row>
    <row r="17" spans="1:7" x14ac:dyDescent="0.35">
      <c r="A17" s="8" t="s">
        <v>24</v>
      </c>
      <c r="B17" s="9">
        <v>244.19</v>
      </c>
      <c r="C17" s="9">
        <v>74.349999999999994</v>
      </c>
      <c r="D17" s="9">
        <v>29.6</v>
      </c>
      <c r="E17" s="9">
        <v>50.53</v>
      </c>
      <c r="F17" s="9">
        <v>78.3</v>
      </c>
      <c r="G17" s="9">
        <v>476.96999999999997</v>
      </c>
    </row>
    <row r="18" spans="1:7" x14ac:dyDescent="0.35">
      <c r="A18" s="7" t="s">
        <v>19</v>
      </c>
      <c r="B18" s="9">
        <v>1090.92</v>
      </c>
      <c r="C18" s="9">
        <v>924.67</v>
      </c>
      <c r="D18" s="9">
        <v>519.07000000000005</v>
      </c>
      <c r="E18" s="9">
        <v>342.08000000000004</v>
      </c>
      <c r="F18" s="9">
        <v>745.8599999999999</v>
      </c>
      <c r="G18" s="9">
        <v>3622.6000000000004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Zdrojová tabulka ROZŠÍŘENÁ VÝPO</vt:lpstr>
      <vt:lpstr>Zdrojová tabulka</vt:lpstr>
      <vt:lpstr>Zdrojová tabulka ROZŠÍŘENÁ</vt:lpstr>
      <vt:lpstr>Kontingenční tabulka</vt:lpstr>
      <vt:lpstr>KT2</vt:lpstr>
      <vt:lpstr>Průměry a procenta</vt:lpstr>
      <vt:lpstr>Styly tabulky</vt:lpstr>
      <vt:lpstr>Víceřádkové záhlaví</vt:lpstr>
      <vt:lpstr>Vícesloupcové názvy řádků</vt:lpstr>
      <vt:lpstr>Průřezy</vt:lpstr>
      <vt:lpstr>Časová osa</vt:lpstr>
      <vt:lpstr>Zdrojová tabulka UKÁZKA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Navarrů</dc:creator>
  <cp:lastModifiedBy>Office 2019</cp:lastModifiedBy>
  <dcterms:created xsi:type="dcterms:W3CDTF">2016-07-21T16:39:16Z</dcterms:created>
  <dcterms:modified xsi:type="dcterms:W3CDTF">2018-12-13T10:56:52Z</dcterms:modified>
</cp:coreProperties>
</file>